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udge\Downloads\"/>
    </mc:Choice>
  </mc:AlternateContent>
  <workbookProtection workbookAlgorithmName="SHA-512" workbookHashValue="Z7lMn0kbAiE1zBtoherWnC2ockReUXswx47QL5AN2JGuO66zNF2kMZ9h2VXtlLLx6LdPa7IWBlMMLmqflMePMA==" workbookSaltValue="EiPxgh+Qe5MygVmNkUVsyw==" workbookSpinCount="100000" lockStructure="1"/>
  <bookViews>
    <workbookView xWindow="-84" yWindow="312" windowWidth="13872" windowHeight="9996"/>
  </bookViews>
  <sheets>
    <sheet name="SSFA Worksheet" sheetId="9" r:id="rId1"/>
    <sheet name="SSFA Input Supplement" sheetId="7" r:id="rId2"/>
    <sheet name="Example" sheetId="6" r:id="rId3"/>
  </sheets>
  <definedNames>
    <definedName name="adjFloor" localSheetId="0">#REF!</definedName>
    <definedName name="adjFloor">#REF!</definedName>
    <definedName name="Attach">#REF!</definedName>
    <definedName name="Detach">#REF!</definedName>
    <definedName name="Floor" localSheetId="0">#REF!</definedName>
    <definedName name="Floor">#REF!</definedName>
    <definedName name="Floor2">#REF!</definedName>
    <definedName name="Kg">#REF!</definedName>
    <definedName name="Ksa_Initial">#REF!</definedName>
    <definedName name="KSAinitial" localSheetId="0">#REF!</definedName>
    <definedName name="KSAinitial">#REF!</definedName>
    <definedName name="L">#REF!</definedName>
    <definedName name="L_prime" localSheetId="0">#REF!</definedName>
    <definedName name="L_prime">#REF!</definedName>
    <definedName name="_xlnm.Print_Area" localSheetId="2">Example!$A$1:$AA$28</definedName>
    <definedName name="_xlnm.Print_Area" localSheetId="1">'SSFA Input Supplement'!$A$1:$F$27</definedName>
    <definedName name="_xlnm.Print_Area" localSheetId="0">'SSFA Worksheet'!$A$1:$L$100</definedName>
    <definedName name="Scaler">#REF!</definedName>
    <definedName name="U">#REF!</definedName>
    <definedName name="XFloor" localSheetId="0">#REF!</definedName>
    <definedName name="XFloor">#REF!</definedName>
  </definedNames>
  <calcPr calcId="162913"/>
</workbook>
</file>

<file path=xl/calcChain.xml><?xml version="1.0" encoding="utf-8"?>
<calcChain xmlns="http://schemas.openxmlformats.org/spreadsheetml/2006/main">
  <c r="J100" i="9" l="1"/>
  <c r="Z98" i="9"/>
  <c r="AI98" i="9" s="1"/>
  <c r="S98" i="9"/>
  <c r="V98" i="9" s="1"/>
  <c r="N98" i="9"/>
  <c r="Z97" i="9"/>
  <c r="AI97" i="9" s="1"/>
  <c r="S97" i="9"/>
  <c r="T97" i="9" s="1"/>
  <c r="N97" i="9"/>
  <c r="Z96" i="9"/>
  <c r="AI96" i="9" s="1"/>
  <c r="S96" i="9"/>
  <c r="V96" i="9" s="1"/>
  <c r="N96" i="9"/>
  <c r="AI95" i="9"/>
  <c r="Z95" i="9"/>
  <c r="S95" i="9"/>
  <c r="AA95" i="9" s="1"/>
  <c r="N95" i="9"/>
  <c r="Z94" i="9"/>
  <c r="AI94" i="9" s="1"/>
  <c r="S94" i="9"/>
  <c r="AA94" i="9" s="1"/>
  <c r="N94" i="9"/>
  <c r="Z93" i="9"/>
  <c r="AI93" i="9" s="1"/>
  <c r="S93" i="9"/>
  <c r="T93" i="9" s="1"/>
  <c r="N93" i="9"/>
  <c r="Z92" i="9"/>
  <c r="AI92" i="9" s="1"/>
  <c r="S92" i="9"/>
  <c r="T92" i="9" s="1"/>
  <c r="AF92" i="9" s="1"/>
  <c r="N92" i="9"/>
  <c r="Z91" i="9"/>
  <c r="AI91" i="9" s="1"/>
  <c r="S91" i="9"/>
  <c r="T91" i="9" s="1"/>
  <c r="N91" i="9"/>
  <c r="Z90" i="9"/>
  <c r="AI90" i="9" s="1"/>
  <c r="S90" i="9"/>
  <c r="AB90" i="9" s="1"/>
  <c r="N90" i="9"/>
  <c r="AI89" i="9"/>
  <c r="Z89" i="9"/>
  <c r="S89" i="9"/>
  <c r="V89" i="9" s="1"/>
  <c r="N89" i="9"/>
  <c r="Z88" i="9"/>
  <c r="AI88" i="9" s="1"/>
  <c r="S88" i="9"/>
  <c r="V88" i="9" s="1"/>
  <c r="N88" i="9"/>
  <c r="Z87" i="9"/>
  <c r="AI87" i="9" s="1"/>
  <c r="S87" i="9"/>
  <c r="T87" i="9" s="1"/>
  <c r="N87" i="9"/>
  <c r="Z86" i="9"/>
  <c r="AI86" i="9" s="1"/>
  <c r="S86" i="9"/>
  <c r="AA86" i="9" s="1"/>
  <c r="N86" i="9"/>
  <c r="Z85" i="9"/>
  <c r="AI85" i="9" s="1"/>
  <c r="S85" i="9"/>
  <c r="U85" i="9" s="1"/>
  <c r="N85" i="9"/>
  <c r="Z84" i="9"/>
  <c r="AI84" i="9" s="1"/>
  <c r="S84" i="9"/>
  <c r="U84" i="9" s="1"/>
  <c r="N84" i="9"/>
  <c r="AI83" i="9"/>
  <c r="Z83" i="9"/>
  <c r="S83" i="9"/>
  <c r="AB83" i="9" s="1"/>
  <c r="N83" i="9"/>
  <c r="Z82" i="9"/>
  <c r="AI82" i="9" s="1"/>
  <c r="S82" i="9"/>
  <c r="AB82" i="9" s="1"/>
  <c r="N82" i="9"/>
  <c r="Z81" i="9"/>
  <c r="AI81" i="9" s="1"/>
  <c r="S81" i="9"/>
  <c r="T81" i="9" s="1"/>
  <c r="N81" i="9"/>
  <c r="Z80" i="9"/>
  <c r="AI80" i="9" s="1"/>
  <c r="S80" i="9"/>
  <c r="V80" i="9" s="1"/>
  <c r="N80" i="9"/>
  <c r="Z79" i="9"/>
  <c r="AI79" i="9" s="1"/>
  <c r="S79" i="9"/>
  <c r="AA79" i="9" s="1"/>
  <c r="N79" i="9"/>
  <c r="Z78" i="9"/>
  <c r="AI78" i="9" s="1"/>
  <c r="S78" i="9"/>
  <c r="AA78" i="9" s="1"/>
  <c r="N78" i="9"/>
  <c r="Z77" i="9"/>
  <c r="AI77" i="9" s="1"/>
  <c r="S77" i="9"/>
  <c r="T77" i="9" s="1"/>
  <c r="N77" i="9"/>
  <c r="Z76" i="9"/>
  <c r="AI76" i="9" s="1"/>
  <c r="S76" i="9"/>
  <c r="T76" i="9" s="1"/>
  <c r="AE76" i="9" s="1"/>
  <c r="N76" i="9"/>
  <c r="Z75" i="9"/>
  <c r="AI75" i="9" s="1"/>
  <c r="S75" i="9"/>
  <c r="T75" i="9" s="1"/>
  <c r="N75" i="9"/>
  <c r="Z74" i="9"/>
  <c r="AI74" i="9" s="1"/>
  <c r="S74" i="9"/>
  <c r="AB74" i="9" s="1"/>
  <c r="N74" i="9"/>
  <c r="Z73" i="9"/>
  <c r="AI73" i="9" s="1"/>
  <c r="S73" i="9"/>
  <c r="V73" i="9" s="1"/>
  <c r="N73" i="9"/>
  <c r="Z72" i="9"/>
  <c r="AI72" i="9" s="1"/>
  <c r="S72" i="9"/>
  <c r="V72" i="9" s="1"/>
  <c r="N72" i="9"/>
  <c r="Z71" i="9"/>
  <c r="AI71" i="9" s="1"/>
  <c r="S71" i="9"/>
  <c r="T71" i="9" s="1"/>
  <c r="N71" i="9"/>
  <c r="Z70" i="9"/>
  <c r="AI70" i="9" s="1"/>
  <c r="S70" i="9"/>
  <c r="AA70" i="9" s="1"/>
  <c r="N70" i="9"/>
  <c r="Z69" i="9"/>
  <c r="AI69" i="9" s="1"/>
  <c r="S69" i="9"/>
  <c r="U69" i="9" s="1"/>
  <c r="N69" i="9"/>
  <c r="Z68" i="9"/>
  <c r="AI68" i="9" s="1"/>
  <c r="S68" i="9"/>
  <c r="U68" i="9" s="1"/>
  <c r="N68" i="9"/>
  <c r="Z67" i="9"/>
  <c r="AI67" i="9" s="1"/>
  <c r="S67" i="9"/>
  <c r="AB67" i="9" s="1"/>
  <c r="N67" i="9"/>
  <c r="Z66" i="9"/>
  <c r="AI66" i="9" s="1"/>
  <c r="S66" i="9"/>
  <c r="AB66" i="9" s="1"/>
  <c r="N66" i="9"/>
  <c r="Z65" i="9"/>
  <c r="AI65" i="9" s="1"/>
  <c r="S65" i="9"/>
  <c r="T65" i="9" s="1"/>
  <c r="N65" i="9"/>
  <c r="Z64" i="9"/>
  <c r="AI64" i="9" s="1"/>
  <c r="S64" i="9"/>
  <c r="V64" i="9" s="1"/>
  <c r="N64" i="9"/>
  <c r="Z63" i="9"/>
  <c r="AI63" i="9" s="1"/>
  <c r="S63" i="9"/>
  <c r="T63" i="9" s="1"/>
  <c r="N63" i="9"/>
  <c r="Z62" i="9"/>
  <c r="AI62" i="9" s="1"/>
  <c r="S62" i="9"/>
  <c r="U62" i="9" s="1"/>
  <c r="N62" i="9"/>
  <c r="Z61" i="9"/>
  <c r="AI61" i="9" s="1"/>
  <c r="S61" i="9"/>
  <c r="U61" i="9" s="1"/>
  <c r="N61" i="9"/>
  <c r="Z60" i="9"/>
  <c r="AI60" i="9" s="1"/>
  <c r="S60" i="9"/>
  <c r="AA60" i="9" s="1"/>
  <c r="N60" i="9"/>
  <c r="Z59" i="9"/>
  <c r="AI59" i="9" s="1"/>
  <c r="S59" i="9"/>
  <c r="AA59" i="9" s="1"/>
  <c r="N59" i="9"/>
  <c r="Z58" i="9"/>
  <c r="AI58" i="9" s="1"/>
  <c r="S58" i="9"/>
  <c r="AB58" i="9" s="1"/>
  <c r="N58" i="9"/>
  <c r="Z57" i="9"/>
  <c r="AI57" i="9" s="1"/>
  <c r="S57" i="9"/>
  <c r="U57" i="9" s="1"/>
  <c r="N57" i="9"/>
  <c r="AI56" i="9"/>
  <c r="Z56" i="9"/>
  <c r="S56" i="9"/>
  <c r="T56" i="9" s="1"/>
  <c r="N56" i="9"/>
  <c r="Z55" i="9"/>
  <c r="AI55" i="9" s="1"/>
  <c r="S55" i="9"/>
  <c r="U55" i="9" s="1"/>
  <c r="N55" i="9"/>
  <c r="Z54" i="9"/>
  <c r="AI54" i="9" s="1"/>
  <c r="S54" i="9"/>
  <c r="U54" i="9" s="1"/>
  <c r="N54" i="9"/>
  <c r="Z53" i="9"/>
  <c r="AI53" i="9" s="1"/>
  <c r="S53" i="9"/>
  <c r="T53" i="9" s="1"/>
  <c r="AE53" i="9" s="1"/>
  <c r="N53" i="9"/>
  <c r="Z52" i="9"/>
  <c r="AI52" i="9" s="1"/>
  <c r="S52" i="9"/>
  <c r="AA52" i="9" s="1"/>
  <c r="N52" i="9"/>
  <c r="Z51" i="9"/>
  <c r="AI51" i="9" s="1"/>
  <c r="S51" i="9"/>
  <c r="U51" i="9" s="1"/>
  <c r="N51" i="9"/>
  <c r="Z50" i="9"/>
  <c r="AI50" i="9" s="1"/>
  <c r="S50" i="9"/>
  <c r="U50" i="9" s="1"/>
  <c r="N50" i="9"/>
  <c r="Z49" i="9"/>
  <c r="AI49" i="9" s="1"/>
  <c r="S49" i="9"/>
  <c r="T49" i="9" s="1"/>
  <c r="AF49" i="9" s="1"/>
  <c r="N49" i="9"/>
  <c r="Z41" i="9"/>
  <c r="AI41" i="9" s="1"/>
  <c r="S41" i="9"/>
  <c r="AA41" i="9" s="1"/>
  <c r="N41" i="9"/>
  <c r="Z40" i="9"/>
  <c r="AI40" i="9" s="1"/>
  <c r="S40" i="9"/>
  <c r="T40" i="9" s="1"/>
  <c r="N40" i="9"/>
  <c r="Z39" i="9"/>
  <c r="AI39" i="9" s="1"/>
  <c r="S39" i="9"/>
  <c r="N39" i="9"/>
  <c r="Z38" i="9"/>
  <c r="AI38" i="9" s="1"/>
  <c r="S38" i="9"/>
  <c r="U38" i="9" s="1"/>
  <c r="N38" i="9"/>
  <c r="Z37" i="9"/>
  <c r="AI37" i="9" s="1"/>
  <c r="S37" i="9"/>
  <c r="T37" i="9" s="1"/>
  <c r="N37" i="9"/>
  <c r="Z36" i="9"/>
  <c r="AI36" i="9" s="1"/>
  <c r="S36" i="9"/>
  <c r="AA36" i="9" s="1"/>
  <c r="AC36" i="9" s="1"/>
  <c r="N36" i="9"/>
  <c r="C41" i="7"/>
  <c r="G12" i="7" s="1"/>
  <c r="C21" i="7"/>
  <c r="D13" i="7" s="1"/>
  <c r="C24" i="6"/>
  <c r="C25" i="6"/>
  <c r="C26" i="6"/>
  <c r="C27" i="6"/>
  <c r="C28" i="6"/>
  <c r="C23" i="6"/>
  <c r="C19" i="6"/>
  <c r="D18" i="7"/>
  <c r="G11" i="7"/>
  <c r="G14" i="7"/>
  <c r="G18" i="7"/>
  <c r="G13" i="7"/>
  <c r="AB98" i="9"/>
  <c r="AB64" i="9"/>
  <c r="AB53" i="9"/>
  <c r="AA53" i="9"/>
  <c r="T57" i="9"/>
  <c r="AB57" i="9"/>
  <c r="T67" i="9"/>
  <c r="V69" i="9"/>
  <c r="AA69" i="9"/>
  <c r="T73" i="9"/>
  <c r="AF73" i="9" s="1"/>
  <c r="AA75" i="9"/>
  <c r="V79" i="9"/>
  <c r="T89" i="9"/>
  <c r="AB89" i="9"/>
  <c r="AB95" i="9"/>
  <c r="V95" i="9"/>
  <c r="V39" i="9"/>
  <c r="T51" i="9"/>
  <c r="AE51" i="9" s="1"/>
  <c r="AB51" i="9"/>
  <c r="V51" i="9"/>
  <c r="T59" i="9"/>
  <c r="AE59" i="9" s="1"/>
  <c r="AB59" i="9"/>
  <c r="AC59" i="9" s="1"/>
  <c r="AG59" i="9" s="1"/>
  <c r="P59" i="9" s="1"/>
  <c r="Q59" i="9" s="1"/>
  <c r="V59" i="9"/>
  <c r="U64" i="9"/>
  <c r="T66" i="9"/>
  <c r="AE66" i="9" s="1"/>
  <c r="T70" i="9"/>
  <c r="AF70" i="9" s="1"/>
  <c r="V70" i="9"/>
  <c r="T72" i="9"/>
  <c r="AE72" i="9" s="1"/>
  <c r="AA72" i="9"/>
  <c r="AA74" i="9"/>
  <c r="U74" i="9"/>
  <c r="AB78" i="9"/>
  <c r="AC78" i="9" s="1"/>
  <c r="AG78" i="9" s="1"/>
  <c r="P78" i="9" s="1"/>
  <c r="Q78" i="9" s="1"/>
  <c r="V78" i="9"/>
  <c r="U78" i="9"/>
  <c r="AB80" i="9"/>
  <c r="U80" i="9"/>
  <c r="T82" i="9"/>
  <c r="V82" i="9"/>
  <c r="AA82" i="9"/>
  <c r="AC82" i="9" s="1"/>
  <c r="AG82" i="9" s="1"/>
  <c r="U82" i="9"/>
  <c r="T86" i="9"/>
  <c r="AF86" i="9" s="1"/>
  <c r="AB86" i="9"/>
  <c r="V86" i="9"/>
  <c r="T88" i="9"/>
  <c r="AF88" i="9" s="1"/>
  <c r="AB88" i="9"/>
  <c r="AA88" i="9"/>
  <c r="T90" i="9"/>
  <c r="V90" i="9"/>
  <c r="AA90" i="9"/>
  <c r="AC90" i="9" s="1"/>
  <c r="AG90" i="9" s="1"/>
  <c r="P90" i="9" s="1"/>
  <c r="Q90" i="9" s="1"/>
  <c r="U90" i="9"/>
  <c r="AA92" i="9"/>
  <c r="T94" i="9"/>
  <c r="AE94" i="9" s="1"/>
  <c r="AB94" i="9"/>
  <c r="AC94" i="9" s="1"/>
  <c r="AG94" i="9" s="1"/>
  <c r="V94" i="9"/>
  <c r="U94" i="9"/>
  <c r="U96" i="9"/>
  <c r="T50" i="9"/>
  <c r="AE50" i="9" s="1"/>
  <c r="T54" i="9"/>
  <c r="AE54" i="9" s="1"/>
  <c r="AB54" i="9"/>
  <c r="V54" i="9"/>
  <c r="AA54" i="9"/>
  <c r="AA62" i="9"/>
  <c r="U98" i="9"/>
  <c r="AE49" i="9"/>
  <c r="AF90" i="9"/>
  <c r="AE57" i="9"/>
  <c r="AF57" i="9"/>
  <c r="AC86" i="9"/>
  <c r="AG86" i="9" s="1"/>
  <c r="AC74" i="9"/>
  <c r="AF67" i="9"/>
  <c r="AF66" i="9" l="1"/>
  <c r="AA96" i="9"/>
  <c r="AC96" i="9" s="1"/>
  <c r="AG96" i="9" s="1"/>
  <c r="P96" i="9" s="1"/>
  <c r="Q96" i="9" s="1"/>
  <c r="AB96" i="9"/>
  <c r="AB70" i="9"/>
  <c r="AC70" i="9" s="1"/>
  <c r="AG70" i="9" s="1"/>
  <c r="P70" i="9" s="1"/>
  <c r="Q70" i="9" s="1"/>
  <c r="AA55" i="9"/>
  <c r="V60" i="9"/>
  <c r="AF94" i="9"/>
  <c r="V55" i="9"/>
  <c r="W55" i="9" s="1"/>
  <c r="AA91" i="9"/>
  <c r="AB60" i="9"/>
  <c r="T96" i="9"/>
  <c r="AE96" i="9" s="1"/>
  <c r="AB76" i="9"/>
  <c r="V68" i="9"/>
  <c r="T55" i="9"/>
  <c r="AE55" i="9" s="1"/>
  <c r="AA57" i="9"/>
  <c r="AC57" i="9" s="1"/>
  <c r="AG57" i="9" s="1"/>
  <c r="AF54" i="9"/>
  <c r="AF72" i="9"/>
  <c r="AE88" i="9"/>
  <c r="V84" i="9"/>
  <c r="T80" i="9"/>
  <c r="V74" i="9"/>
  <c r="U56" i="9"/>
  <c r="V85" i="9"/>
  <c r="AF51" i="9"/>
  <c r="AE92" i="9"/>
  <c r="AA56" i="9"/>
  <c r="AB84" i="9"/>
  <c r="T74" i="9"/>
  <c r="AE74" i="9" s="1"/>
  <c r="AA66" i="9"/>
  <c r="AC66" i="9" s="1"/>
  <c r="U97" i="9"/>
  <c r="U81" i="9"/>
  <c r="AB61" i="9"/>
  <c r="AE73" i="9"/>
  <c r="AB62" i="9"/>
  <c r="AC62" i="9" s="1"/>
  <c r="V92" i="9"/>
  <c r="AB55" i="9"/>
  <c r="AC55" i="9" s="1"/>
  <c r="AG55" i="9" s="1"/>
  <c r="P55" i="9" s="1"/>
  <c r="Q55" i="9" s="1"/>
  <c r="AB79" i="9"/>
  <c r="T60" i="9"/>
  <c r="AB92" i="9"/>
  <c r="AC92" i="9" s="1"/>
  <c r="U86" i="9"/>
  <c r="AA76" i="9"/>
  <c r="U70" i="9"/>
  <c r="W70" i="9" s="1"/>
  <c r="AA63" i="9"/>
  <c r="U91" i="9"/>
  <c r="V56" i="9"/>
  <c r="AC53" i="9"/>
  <c r="U36" i="9"/>
  <c r="AE40" i="9"/>
  <c r="AF40" i="9"/>
  <c r="AC60" i="9"/>
  <c r="AG60" i="9" s="1"/>
  <c r="P60" i="9" s="1"/>
  <c r="Q60" i="9" s="1"/>
  <c r="AE86" i="9"/>
  <c r="AF96" i="9"/>
  <c r="V62" i="9"/>
  <c r="AA64" i="9"/>
  <c r="AC64" i="9" s="1"/>
  <c r="AG64" i="9" s="1"/>
  <c r="P64" i="9" s="1"/>
  <c r="Q64" i="9" s="1"/>
  <c r="T78" i="9"/>
  <c r="U72" i="9"/>
  <c r="W72" i="9" s="1"/>
  <c r="AA68" i="9"/>
  <c r="U60" i="9"/>
  <c r="W60" i="9" s="1"/>
  <c r="U75" i="9"/>
  <c r="T61" i="9"/>
  <c r="AF61" i="9" s="1"/>
  <c r="AA49" i="9"/>
  <c r="W90" i="9"/>
  <c r="U52" i="9"/>
  <c r="V52" i="9"/>
  <c r="T36" i="9"/>
  <c r="AE90" i="9"/>
  <c r="AF76" i="9"/>
  <c r="AB40" i="9"/>
  <c r="U88" i="9"/>
  <c r="W88" i="9" s="1"/>
  <c r="AA84" i="9"/>
  <c r="AC84" i="9" s="1"/>
  <c r="AG84" i="9" s="1"/>
  <c r="P84" i="9" s="1"/>
  <c r="Q84" i="9" s="1"/>
  <c r="AA80" i="9"/>
  <c r="AC80" i="9" s="1"/>
  <c r="AG80" i="9" s="1"/>
  <c r="P80" i="9" s="1"/>
  <c r="Q80" i="9" s="1"/>
  <c r="L80" i="9" s="1"/>
  <c r="K80" i="9" s="1"/>
  <c r="V76" i="9"/>
  <c r="AB72" i="9"/>
  <c r="AC72" i="9" s="1"/>
  <c r="U66" i="9"/>
  <c r="AA51" i="9"/>
  <c r="AC51" i="9" s="1"/>
  <c r="AG51" i="9" s="1"/>
  <c r="P51" i="9" s="1"/>
  <c r="Q51" i="9" s="1"/>
  <c r="T52" i="9"/>
  <c r="AA85" i="9"/>
  <c r="AB73" i="9"/>
  <c r="V57" i="9"/>
  <c r="W57" i="9" s="1"/>
  <c r="T64" i="9"/>
  <c r="AF64" i="9" s="1"/>
  <c r="AC54" i="9"/>
  <c r="AG54" i="9" s="1"/>
  <c r="P54" i="9" s="1"/>
  <c r="Q54" i="9" s="1"/>
  <c r="O54" i="9" s="1"/>
  <c r="H54" i="9" s="1"/>
  <c r="W51" i="9"/>
  <c r="V66" i="9"/>
  <c r="T83" i="9"/>
  <c r="AE83" i="9" s="1"/>
  <c r="U63" i="9"/>
  <c r="W54" i="9"/>
  <c r="AF81" i="9"/>
  <c r="AE81" i="9"/>
  <c r="AE97" i="9"/>
  <c r="AF97" i="9"/>
  <c r="AE77" i="9"/>
  <c r="AF77" i="9"/>
  <c r="AE93" i="9"/>
  <c r="AF93" i="9"/>
  <c r="AE75" i="9"/>
  <c r="AF75" i="9"/>
  <c r="AF91" i="9"/>
  <c r="AE91" i="9"/>
  <c r="AE65" i="9"/>
  <c r="AF65" i="9"/>
  <c r="AE56" i="9"/>
  <c r="AF56" i="9"/>
  <c r="AE87" i="9"/>
  <c r="AF87" i="9"/>
  <c r="AE63" i="9"/>
  <c r="AF63" i="9"/>
  <c r="AE71" i="9"/>
  <c r="AF71" i="9"/>
  <c r="AC95" i="9"/>
  <c r="AC79" i="9"/>
  <c r="AG79" i="9" s="1"/>
  <c r="P79" i="9" s="1"/>
  <c r="Q79" i="9" s="1"/>
  <c r="U65" i="9"/>
  <c r="P94" i="9"/>
  <c r="Q94" i="9" s="1"/>
  <c r="L94" i="9" s="1"/>
  <c r="K94" i="9" s="1"/>
  <c r="W80" i="9"/>
  <c r="V63" i="9"/>
  <c r="W63" i="9" s="1"/>
  <c r="AA97" i="9"/>
  <c r="T95" i="9"/>
  <c r="V91" i="9"/>
  <c r="W91" i="9" s="1"/>
  <c r="U87" i="9"/>
  <c r="AB85" i="9"/>
  <c r="AC85" i="9" s="1"/>
  <c r="AG85" i="9" s="1"/>
  <c r="P85" i="9" s="1"/>
  <c r="Q85" i="9" s="1"/>
  <c r="AA81" i="9"/>
  <c r="T79" i="9"/>
  <c r="V75" i="9"/>
  <c r="W75" i="9" s="1"/>
  <c r="U71" i="9"/>
  <c r="AB69" i="9"/>
  <c r="AC69" i="9" s="1"/>
  <c r="AG69" i="9" s="1"/>
  <c r="P69" i="9" s="1"/>
  <c r="Q69" i="9" s="1"/>
  <c r="AA65" i="9"/>
  <c r="AB49" i="9"/>
  <c r="AB56" i="9"/>
  <c r="AC56" i="9" s="1"/>
  <c r="AG56" i="9" s="1"/>
  <c r="P56" i="9" s="1"/>
  <c r="Q56" i="9" s="1"/>
  <c r="AE67" i="9"/>
  <c r="AF52" i="9"/>
  <c r="AB68" i="9"/>
  <c r="AB63" i="9"/>
  <c r="AC63" i="9" s="1"/>
  <c r="U41" i="9"/>
  <c r="V97" i="9"/>
  <c r="W97" i="9" s="1"/>
  <c r="U93" i="9"/>
  <c r="AB91" i="9"/>
  <c r="AC91" i="9" s="1"/>
  <c r="AA87" i="9"/>
  <c r="T85" i="9"/>
  <c r="W85" i="9" s="1"/>
  <c r="V81" i="9"/>
  <c r="U77" i="9"/>
  <c r="AB75" i="9"/>
  <c r="AC75" i="9" s="1"/>
  <c r="AG75" i="9" s="1"/>
  <c r="P75" i="9" s="1"/>
  <c r="Q75" i="9" s="1"/>
  <c r="AA71" i="9"/>
  <c r="T69" i="9"/>
  <c r="W69" i="9" s="1"/>
  <c r="V65" i="9"/>
  <c r="V41" i="9"/>
  <c r="AB37" i="9"/>
  <c r="W82" i="9"/>
  <c r="AF50" i="9"/>
  <c r="AE70" i="9"/>
  <c r="AE52" i="9"/>
  <c r="AB97" i="9"/>
  <c r="AA93" i="9"/>
  <c r="V87" i="9"/>
  <c r="U83" i="9"/>
  <c r="AB81" i="9"/>
  <c r="AA77" i="9"/>
  <c r="V71" i="9"/>
  <c r="U67" i="9"/>
  <c r="AB65" i="9"/>
  <c r="P82" i="9"/>
  <c r="Q82" i="9" s="1"/>
  <c r="AF53" i="9"/>
  <c r="AA50" i="9"/>
  <c r="W74" i="9"/>
  <c r="V93" i="9"/>
  <c r="U89" i="9"/>
  <c r="W89" i="9" s="1"/>
  <c r="AB87" i="9"/>
  <c r="AA83" i="9"/>
  <c r="V77" i="9"/>
  <c r="U73" i="9"/>
  <c r="W73" i="9" s="1"/>
  <c r="AB71" i="9"/>
  <c r="AA67" i="9"/>
  <c r="AC67" i="9" s="1"/>
  <c r="AG67" i="9" s="1"/>
  <c r="P67" i="9" s="1"/>
  <c r="Q67" i="9" s="1"/>
  <c r="L67" i="9" s="1"/>
  <c r="K67" i="9" s="1"/>
  <c r="AA98" i="9"/>
  <c r="AF74" i="9"/>
  <c r="P57" i="9"/>
  <c r="Q57" i="9" s="1"/>
  <c r="L57" i="9" s="1"/>
  <c r="K57" i="9" s="1"/>
  <c r="AF59" i="9"/>
  <c r="AF55" i="9"/>
  <c r="V50" i="9"/>
  <c r="W50" i="9" s="1"/>
  <c r="U95" i="9"/>
  <c r="AB93" i="9"/>
  <c r="AA89" i="9"/>
  <c r="V83" i="9"/>
  <c r="U79" i="9"/>
  <c r="AB77" i="9"/>
  <c r="AA73" i="9"/>
  <c r="V67" i="9"/>
  <c r="AA61" i="9"/>
  <c r="P86" i="9"/>
  <c r="Q86" i="9" s="1"/>
  <c r="O86" i="9" s="1"/>
  <c r="H86" i="9" s="1"/>
  <c r="W94" i="9"/>
  <c r="AB50" i="9"/>
  <c r="AC50" i="9" s="1"/>
  <c r="V61" i="9"/>
  <c r="T98" i="9"/>
  <c r="L90" i="9"/>
  <c r="K90" i="9" s="1"/>
  <c r="O90" i="9"/>
  <c r="H90" i="9" s="1"/>
  <c r="O78" i="9"/>
  <c r="H78" i="9" s="1"/>
  <c r="L78" i="9"/>
  <c r="K78" i="9" s="1"/>
  <c r="L96" i="9"/>
  <c r="K96" i="9" s="1"/>
  <c r="O96" i="9"/>
  <c r="H96" i="9" s="1"/>
  <c r="O59" i="9"/>
  <c r="H59" i="9" s="1"/>
  <c r="L59" i="9"/>
  <c r="K59" i="9" s="1"/>
  <c r="O70" i="9"/>
  <c r="H70" i="9" s="1"/>
  <c r="L70" i="9"/>
  <c r="K70" i="9" s="1"/>
  <c r="AF89" i="9"/>
  <c r="U39" i="9"/>
  <c r="T39" i="9"/>
  <c r="AA39" i="9"/>
  <c r="AB39" i="9"/>
  <c r="V53" i="9"/>
  <c r="U53" i="9"/>
  <c r="AE89" i="9"/>
  <c r="AC88" i="9"/>
  <c r="AG88" i="9" s="1"/>
  <c r="P88" i="9" s="1"/>
  <c r="Q88" i="9" s="1"/>
  <c r="AE36" i="9"/>
  <c r="D17" i="7"/>
  <c r="D14" i="7"/>
  <c r="D16" i="7"/>
  <c r="D19" i="7"/>
  <c r="D20" i="7"/>
  <c r="D15" i="7"/>
  <c r="D12" i="7"/>
  <c r="D11" i="7"/>
  <c r="C23" i="7" s="1"/>
  <c r="AF37" i="9"/>
  <c r="AE37" i="9"/>
  <c r="E24" i="6"/>
  <c r="F25" i="6" s="1"/>
  <c r="E25" i="6"/>
  <c r="F26" i="6" s="1"/>
  <c r="E27" i="6"/>
  <c r="F28" i="6" s="1"/>
  <c r="E23" i="6"/>
  <c r="E26" i="6"/>
  <c r="F27" i="6" s="1"/>
  <c r="AG66" i="9"/>
  <c r="P66" i="9" s="1"/>
  <c r="Q66" i="9" s="1"/>
  <c r="W96" i="9"/>
  <c r="AF82" i="9"/>
  <c r="AG74" i="9"/>
  <c r="P74" i="9" s="1"/>
  <c r="Q74" i="9" s="1"/>
  <c r="AF36" i="9"/>
  <c r="V40" i="9"/>
  <c r="AA40" i="9"/>
  <c r="U40" i="9"/>
  <c r="AE82" i="9"/>
  <c r="AG53" i="9"/>
  <c r="P53" i="9" s="1"/>
  <c r="Q53" i="9" s="1"/>
  <c r="T58" i="9"/>
  <c r="U58" i="9"/>
  <c r="V58" i="9"/>
  <c r="AA58" i="9"/>
  <c r="AG95" i="9"/>
  <c r="P95" i="9" s="1"/>
  <c r="Q95" i="9" s="1"/>
  <c r="W86" i="9"/>
  <c r="G17" i="7"/>
  <c r="U49" i="9"/>
  <c r="T62" i="9"/>
  <c r="V38" i="9"/>
  <c r="U92" i="9"/>
  <c r="W92" i="9" s="1"/>
  <c r="T84" i="9"/>
  <c r="U76" i="9"/>
  <c r="T68" i="9"/>
  <c r="V49" i="9"/>
  <c r="AB41" i="9"/>
  <c r="AA37" i="9"/>
  <c r="G20" i="7"/>
  <c r="AB36" i="9"/>
  <c r="V37" i="9"/>
  <c r="T41" i="9"/>
  <c r="U59" i="9"/>
  <c r="W59" i="9" s="1"/>
  <c r="AB38" i="9"/>
  <c r="T38" i="9"/>
  <c r="G15" i="7"/>
  <c r="C43" i="7" s="1"/>
  <c r="U37" i="9"/>
  <c r="G19" i="7"/>
  <c r="V36" i="9"/>
  <c r="AB52" i="9"/>
  <c r="G16" i="7"/>
  <c r="AA38" i="9"/>
  <c r="W83" i="9" l="1"/>
  <c r="W56" i="9"/>
  <c r="W93" i="9"/>
  <c r="W81" i="9"/>
  <c r="W66" i="9"/>
  <c r="AC76" i="9"/>
  <c r="AG76" i="9" s="1"/>
  <c r="P76" i="9" s="1"/>
  <c r="Q76" i="9" s="1"/>
  <c r="W76" i="9"/>
  <c r="W64" i="9"/>
  <c r="AF60" i="9"/>
  <c r="AE60" i="9"/>
  <c r="W36" i="9"/>
  <c r="AE64" i="9"/>
  <c r="AG92" i="9"/>
  <c r="P92" i="9" s="1"/>
  <c r="Q92" i="9" s="1"/>
  <c r="L86" i="9"/>
  <c r="K86" i="9" s="1"/>
  <c r="W67" i="9"/>
  <c r="AG36" i="9"/>
  <c r="P36" i="9" s="1"/>
  <c r="Q36" i="9" s="1"/>
  <c r="L36" i="9" s="1"/>
  <c r="K36" i="9" s="1"/>
  <c r="AG91" i="9"/>
  <c r="P91" i="9" s="1"/>
  <c r="Q91" i="9" s="1"/>
  <c r="O91" i="9" s="1"/>
  <c r="H91" i="9" s="1"/>
  <c r="AC68" i="9"/>
  <c r="AG68" i="9" s="1"/>
  <c r="P68" i="9" s="1"/>
  <c r="Q68" i="9" s="1"/>
  <c r="O68" i="9" s="1"/>
  <c r="H68" i="9" s="1"/>
  <c r="O94" i="9"/>
  <c r="H94" i="9" s="1"/>
  <c r="AG62" i="9"/>
  <c r="P62" i="9" s="1"/>
  <c r="Q62" i="9" s="1"/>
  <c r="AF80" i="9"/>
  <c r="AE80" i="9"/>
  <c r="AF83" i="9"/>
  <c r="L69" i="9"/>
  <c r="K69" i="9" s="1"/>
  <c r="O69" i="9"/>
  <c r="H69" i="9" s="1"/>
  <c r="L60" i="9"/>
  <c r="K60" i="9" s="1"/>
  <c r="O60" i="9"/>
  <c r="H60" i="9" s="1"/>
  <c r="W52" i="9"/>
  <c r="AG72" i="9"/>
  <c r="P72" i="9" s="1"/>
  <c r="Q72" i="9" s="1"/>
  <c r="O72" i="9" s="1"/>
  <c r="H72" i="9" s="1"/>
  <c r="W71" i="9"/>
  <c r="AC71" i="9"/>
  <c r="AG71" i="9" s="1"/>
  <c r="P71" i="9" s="1"/>
  <c r="Q71" i="9" s="1"/>
  <c r="O71" i="9" s="1"/>
  <c r="H71" i="9" s="1"/>
  <c r="AG63" i="9"/>
  <c r="P63" i="9" s="1"/>
  <c r="Q63" i="9" s="1"/>
  <c r="L63" i="9" s="1"/>
  <c r="K63" i="9" s="1"/>
  <c r="AE61" i="9"/>
  <c r="L54" i="9"/>
  <c r="K54" i="9" s="1"/>
  <c r="O57" i="9"/>
  <c r="H57" i="9" s="1"/>
  <c r="W77" i="9"/>
  <c r="W87" i="9"/>
  <c r="AC73" i="9"/>
  <c r="AG73" i="9" s="1"/>
  <c r="P73" i="9" s="1"/>
  <c r="Q73" i="9" s="1"/>
  <c r="W61" i="9"/>
  <c r="W37" i="9"/>
  <c r="W53" i="9"/>
  <c r="O80" i="9"/>
  <c r="H80" i="9" s="1"/>
  <c r="O67" i="9"/>
  <c r="H67" i="9" s="1"/>
  <c r="W78" i="9"/>
  <c r="AF78" i="9"/>
  <c r="AE78" i="9"/>
  <c r="O85" i="9"/>
  <c r="H85" i="9" s="1"/>
  <c r="L85" i="9"/>
  <c r="K85" i="9" s="1"/>
  <c r="O64" i="9"/>
  <c r="H64" i="9" s="1"/>
  <c r="L64" i="9"/>
  <c r="K64" i="9" s="1"/>
  <c r="AG50" i="9"/>
  <c r="P50" i="9" s="1"/>
  <c r="Q50" i="9" s="1"/>
  <c r="AC77" i="9"/>
  <c r="AG77" i="9" s="1"/>
  <c r="P77" i="9" s="1"/>
  <c r="Q77" i="9" s="1"/>
  <c r="AE95" i="9"/>
  <c r="AF95" i="9"/>
  <c r="W95" i="9"/>
  <c r="AF69" i="9"/>
  <c r="AE69" i="9"/>
  <c r="AC65" i="9"/>
  <c r="AG65" i="9" s="1"/>
  <c r="P65" i="9" s="1"/>
  <c r="Q65" i="9" s="1"/>
  <c r="AC97" i="9"/>
  <c r="AG97" i="9" s="1"/>
  <c r="P97" i="9" s="1"/>
  <c r="Q97" i="9" s="1"/>
  <c r="W49" i="9"/>
  <c r="AF98" i="9"/>
  <c r="W98" i="9"/>
  <c r="AE98" i="9"/>
  <c r="AC89" i="9"/>
  <c r="AG89" i="9" s="1"/>
  <c r="P89" i="9" s="1"/>
  <c r="Q89" i="9" s="1"/>
  <c r="AC83" i="9"/>
  <c r="AG83" i="9" s="1"/>
  <c r="P83" i="9" s="1"/>
  <c r="Q83" i="9" s="1"/>
  <c r="AF85" i="9"/>
  <c r="AE85" i="9"/>
  <c r="W79" i="9"/>
  <c r="AE79" i="9"/>
  <c r="AF79" i="9"/>
  <c r="AC49" i="9"/>
  <c r="AG49" i="9" s="1"/>
  <c r="P49" i="9" s="1"/>
  <c r="Q49" i="9" s="1"/>
  <c r="L82" i="9"/>
  <c r="K82" i="9" s="1"/>
  <c r="O82" i="9"/>
  <c r="H82" i="9" s="1"/>
  <c r="AC93" i="9"/>
  <c r="AG93" i="9" s="1"/>
  <c r="P93" i="9" s="1"/>
  <c r="Q93" i="9" s="1"/>
  <c r="AC87" i="9"/>
  <c r="AG87" i="9" s="1"/>
  <c r="P87" i="9" s="1"/>
  <c r="Q87" i="9" s="1"/>
  <c r="AC81" i="9"/>
  <c r="AG81" i="9"/>
  <c r="P81" i="9" s="1"/>
  <c r="Q81" i="9" s="1"/>
  <c r="AC61" i="9"/>
  <c r="AG61" i="9" s="1"/>
  <c r="P61" i="9" s="1"/>
  <c r="Q61" i="9" s="1"/>
  <c r="AC98" i="9"/>
  <c r="AG98" i="9" s="1"/>
  <c r="P98" i="9" s="1"/>
  <c r="Q98" i="9" s="1"/>
  <c r="W65" i="9"/>
  <c r="L75" i="9"/>
  <c r="K75" i="9" s="1"/>
  <c r="O75" i="9"/>
  <c r="H75" i="9" s="1"/>
  <c r="O88" i="9"/>
  <c r="H88" i="9" s="1"/>
  <c r="L88" i="9"/>
  <c r="K88" i="9" s="1"/>
  <c r="AE41" i="9"/>
  <c r="W41" i="9"/>
  <c r="AF41" i="9"/>
  <c r="L53" i="9"/>
  <c r="K53" i="9" s="1"/>
  <c r="O53" i="9"/>
  <c r="H53" i="9" s="1"/>
  <c r="O95" i="9"/>
  <c r="H95" i="9" s="1"/>
  <c r="L95" i="9"/>
  <c r="K95" i="9" s="1"/>
  <c r="AC52" i="9"/>
  <c r="AG52" i="9" s="1"/>
  <c r="P52" i="9" s="1"/>
  <c r="Q52" i="9" s="1"/>
  <c r="AC58" i="9"/>
  <c r="AG58" i="9" s="1"/>
  <c r="P58" i="9" s="1"/>
  <c r="Q58" i="9" s="1"/>
  <c r="AC40" i="9"/>
  <c r="AG40" i="9" s="1"/>
  <c r="P40" i="9" s="1"/>
  <c r="Q40" i="9" s="1"/>
  <c r="O55" i="9"/>
  <c r="H55" i="9" s="1"/>
  <c r="L55" i="9"/>
  <c r="K55" i="9" s="1"/>
  <c r="O79" i="9"/>
  <c r="H79" i="9" s="1"/>
  <c r="L79" i="9"/>
  <c r="K79" i="9" s="1"/>
  <c r="AG37" i="9"/>
  <c r="P37" i="9" s="1"/>
  <c r="Q37" i="9" s="1"/>
  <c r="AC37" i="9"/>
  <c r="AF62" i="9"/>
  <c r="AE62" i="9"/>
  <c r="W62" i="9"/>
  <c r="W40" i="9"/>
  <c r="L51" i="9"/>
  <c r="K51" i="9" s="1"/>
  <c r="O51" i="9"/>
  <c r="H51" i="9" s="1"/>
  <c r="L91" i="9"/>
  <c r="K91" i="9" s="1"/>
  <c r="L76" i="9"/>
  <c r="K76" i="9" s="1"/>
  <c r="O76" i="9"/>
  <c r="H76" i="9" s="1"/>
  <c r="AC39" i="9"/>
  <c r="O56" i="9"/>
  <c r="H56" i="9" s="1"/>
  <c r="L56" i="9"/>
  <c r="K56" i="9" s="1"/>
  <c r="O66" i="9"/>
  <c r="H66" i="9" s="1"/>
  <c r="L66" i="9"/>
  <c r="K66" i="9" s="1"/>
  <c r="AF38" i="9"/>
  <c r="AE38" i="9"/>
  <c r="AG38" i="9" s="1"/>
  <c r="P38" i="9" s="1"/>
  <c r="Q38" i="9" s="1"/>
  <c r="W38" i="9"/>
  <c r="AF39" i="9"/>
  <c r="AG39" i="9" s="1"/>
  <c r="P39" i="9" s="1"/>
  <c r="Q39" i="9" s="1"/>
  <c r="W39" i="9"/>
  <c r="AE39" i="9"/>
  <c r="AF84" i="9"/>
  <c r="AE84" i="9"/>
  <c r="W84" i="9"/>
  <c r="L68" i="9"/>
  <c r="K68" i="9" s="1"/>
  <c r="AC38" i="9"/>
  <c r="AF58" i="9"/>
  <c r="W58" i="9"/>
  <c r="AE58" i="9"/>
  <c r="O74" i="9"/>
  <c r="H74" i="9" s="1"/>
  <c r="L74" i="9"/>
  <c r="K74" i="9" s="1"/>
  <c r="AF68" i="9"/>
  <c r="W68" i="9"/>
  <c r="AE68" i="9"/>
  <c r="AC41" i="9"/>
  <c r="AG41" i="9" s="1"/>
  <c r="P41" i="9" s="1"/>
  <c r="Q41" i="9" s="1"/>
  <c r="O92" i="9"/>
  <c r="H92" i="9" s="1"/>
  <c r="L92" i="9"/>
  <c r="K92" i="9" s="1"/>
  <c r="O84" i="9"/>
  <c r="H84" i="9" s="1"/>
  <c r="L84" i="9"/>
  <c r="K84" i="9" s="1"/>
  <c r="L72" i="9" l="1"/>
  <c r="K72" i="9" s="1"/>
  <c r="O36" i="9"/>
  <c r="H36" i="9" s="1"/>
  <c r="O63" i="9"/>
  <c r="H63" i="9" s="1"/>
  <c r="L62" i="9"/>
  <c r="K62" i="9" s="1"/>
  <c r="O62" i="9"/>
  <c r="H62" i="9" s="1"/>
  <c r="O98" i="9"/>
  <c r="H98" i="9" s="1"/>
  <c r="L98" i="9"/>
  <c r="K98" i="9" s="1"/>
  <c r="O73" i="9"/>
  <c r="H73" i="9" s="1"/>
  <c r="L73" i="9"/>
  <c r="K73" i="9" s="1"/>
  <c r="L71" i="9"/>
  <c r="K71" i="9" s="1"/>
  <c r="O61" i="9"/>
  <c r="H61" i="9" s="1"/>
  <c r="L61" i="9"/>
  <c r="K61" i="9" s="1"/>
  <c r="O97" i="9"/>
  <c r="H97" i="9" s="1"/>
  <c r="L97" i="9"/>
  <c r="K97" i="9" s="1"/>
  <c r="O77" i="9"/>
  <c r="H77" i="9" s="1"/>
  <c r="L77" i="9"/>
  <c r="K77" i="9" s="1"/>
  <c r="O89" i="9"/>
  <c r="H89" i="9" s="1"/>
  <c r="L89" i="9"/>
  <c r="K89" i="9" s="1"/>
  <c r="O50" i="9"/>
  <c r="H50" i="9" s="1"/>
  <c r="L50" i="9"/>
  <c r="K50" i="9" s="1"/>
  <c r="L87" i="9"/>
  <c r="K87" i="9" s="1"/>
  <c r="O87" i="9"/>
  <c r="H87" i="9" s="1"/>
  <c r="O93" i="9"/>
  <c r="H93" i="9" s="1"/>
  <c r="L93" i="9"/>
  <c r="K93" i="9" s="1"/>
  <c r="L81" i="9"/>
  <c r="K81" i="9" s="1"/>
  <c r="O81" i="9"/>
  <c r="H81" i="9" s="1"/>
  <c r="L65" i="9"/>
  <c r="K65" i="9" s="1"/>
  <c r="O65" i="9"/>
  <c r="H65" i="9" s="1"/>
  <c r="L83" i="9"/>
  <c r="K83" i="9" s="1"/>
  <c r="O83" i="9"/>
  <c r="H83" i="9" s="1"/>
  <c r="L49" i="9"/>
  <c r="K49" i="9" s="1"/>
  <c r="O49" i="9"/>
  <c r="H49" i="9" s="1"/>
  <c r="L58" i="9"/>
  <c r="K58" i="9" s="1"/>
  <c r="O58" i="9"/>
  <c r="H58" i="9" s="1"/>
  <c r="L40" i="9"/>
  <c r="K40" i="9" s="1"/>
  <c r="O40" i="9"/>
  <c r="H40" i="9" s="1"/>
  <c r="L41" i="9"/>
  <c r="K41" i="9" s="1"/>
  <c r="O41" i="9"/>
  <c r="H41" i="9" s="1"/>
  <c r="O52" i="9"/>
  <c r="H52" i="9" s="1"/>
  <c r="L52" i="9"/>
  <c r="O37" i="9"/>
  <c r="H37" i="9" s="1"/>
  <c r="L37" i="9"/>
  <c r="K37" i="9" s="1"/>
  <c r="O38" i="9"/>
  <c r="H38" i="9" s="1"/>
  <c r="L38" i="9"/>
  <c r="K38" i="9" s="1"/>
  <c r="L39" i="9"/>
  <c r="K39" i="9" s="1"/>
  <c r="O39" i="9"/>
  <c r="H39" i="9" s="1"/>
  <c r="K52" i="9" l="1"/>
  <c r="K100" i="9" s="1"/>
  <c r="L100" i="9"/>
</calcChain>
</file>

<file path=xl/comments1.xml><?xml version="1.0" encoding="utf-8"?>
<comments xmlns="http://schemas.openxmlformats.org/spreadsheetml/2006/main">
  <authors>
    <author>J.Haas</author>
  </authors>
  <commentList>
    <comment ref="B20" authorId="0" shapeId="0">
      <text>
        <r>
          <rPr>
            <sz val="9"/>
            <color indexed="81"/>
            <rFont val="Tahoma"/>
            <family val="2"/>
          </rPr>
          <t xml:space="preserve"> The "Other" risk-weight can be overwritten and is provided to handle securitizations or other exposures that might not have a standard risk-weight. The default risk-weight for "Other" exposures is 1250%.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<sst xmlns="http://schemas.openxmlformats.org/spreadsheetml/2006/main" count="166" uniqueCount="138">
  <si>
    <r>
      <t xml:space="preserve">K </t>
    </r>
    <r>
      <rPr>
        <vertAlign val="subscript"/>
        <sz val="10"/>
        <rFont val="Arial"/>
        <family val="2"/>
      </rPr>
      <t>SSFA</t>
    </r>
  </si>
  <si>
    <t>Scaler (a)</t>
  </si>
  <si>
    <t>Resecuritization</t>
  </si>
  <si>
    <t>How to use this template:</t>
  </si>
  <si>
    <t>SSFA calculation:</t>
  </si>
  <si>
    <t>Capital required under each regime:</t>
  </si>
  <si>
    <t xml:space="preserve">Securitization </t>
  </si>
  <si>
    <r>
      <t xml:space="preserve">K </t>
    </r>
    <r>
      <rPr>
        <vertAlign val="subscript"/>
        <sz val="10"/>
        <rFont val="Arial"/>
        <family val="2"/>
      </rPr>
      <t>G , Adj</t>
    </r>
  </si>
  <si>
    <t>Tranche thickness:</t>
  </si>
  <si>
    <t>Specific Risk Weight</t>
  </si>
  <si>
    <t>Supervisory Floor (Risk Weight)</t>
  </si>
  <si>
    <t>Upper Limit (U)</t>
  </si>
  <si>
    <t>Lower Limit (L)</t>
  </si>
  <si>
    <t>Area in 1250% RW</t>
  </si>
  <si>
    <t>Attach &lt; Kg and Detach &gt; Kg</t>
  </si>
  <si>
    <t>Attach &gt; Kg</t>
  </si>
  <si>
    <t>Area under Curve</t>
  </si>
  <si>
    <t>Floor maximum</t>
  </si>
  <si>
    <t>Total Capital Charge (%)</t>
  </si>
  <si>
    <t>Attachment &gt; Kg</t>
  </si>
  <si>
    <t>Detachment &gt; Kg</t>
  </si>
  <si>
    <t>p-value</t>
  </si>
  <si>
    <t xml:space="preserve">p-value: </t>
  </si>
  <si>
    <t>W variable:</t>
  </si>
  <si>
    <t>Select 0.5 if the pool is a securitization. Select 1.5 if a re-securitization.</t>
  </si>
  <si>
    <t>Optional Input:</t>
  </si>
  <si>
    <t>Description of Required Inputs:</t>
  </si>
  <si>
    <t>► The risk weight and minimum capital requirement under the SSFA will be generated in the blue fields below.</t>
  </si>
  <si>
    <r>
      <t xml:space="preserve">K </t>
    </r>
    <r>
      <rPr>
        <b/>
        <vertAlign val="subscript"/>
        <sz val="12"/>
        <rFont val="Arial"/>
        <family val="2"/>
      </rPr>
      <t>G</t>
    </r>
  </si>
  <si>
    <t>W variable 
(%)</t>
  </si>
  <si>
    <t>Tranche</t>
  </si>
  <si>
    <t>A1</t>
  </si>
  <si>
    <t>A2</t>
  </si>
  <si>
    <t>B</t>
  </si>
  <si>
    <t>C</t>
  </si>
  <si>
    <t>Type</t>
  </si>
  <si>
    <t xml:space="preserve">Attachment Point </t>
  </si>
  <si>
    <t>Detachment Point</t>
  </si>
  <si>
    <t>SUBORD</t>
  </si>
  <si>
    <t>Overcollateralization / Cash Reserves</t>
  </si>
  <si>
    <t>MEZZANINE</t>
  </si>
  <si>
    <t xml:space="preserve">JUNIOR </t>
  </si>
  <si>
    <t xml:space="preserve">Example </t>
  </si>
  <si>
    <t>SENIOR - Short-term debt</t>
  </si>
  <si>
    <t>SENIOR - Long-term debt</t>
  </si>
  <si>
    <t>Current Balance</t>
  </si>
  <si>
    <t>Subordination Structure</t>
  </si>
  <si>
    <t>Total</t>
  </si>
  <si>
    <t>W variable</t>
  </si>
  <si>
    <t xml:space="preserve">Kg </t>
  </si>
  <si>
    <t>i) the bank owns $10,000 of the B tranche (Mezzanine).</t>
  </si>
  <si>
    <t>ii) the average capital charge of underlying assets in the pool is 8%.</t>
  </si>
  <si>
    <t>iii) 5.0% of assets in the pool are delinquent and receive a 150% risk weight (or 12% capital charge).</t>
  </si>
  <si>
    <t>Attachment Point 
(%)</t>
  </si>
  <si>
    <t>Detachment Point 
(%)</t>
  </si>
  <si>
    <r>
      <t xml:space="preserve">K </t>
    </r>
    <r>
      <rPr>
        <b/>
        <vertAlign val="subscript"/>
        <sz val="10"/>
        <rFont val="Arial"/>
        <family val="2"/>
      </rPr>
      <t xml:space="preserve">G  </t>
    </r>
    <r>
      <rPr>
        <b/>
        <sz val="10"/>
        <rFont val="Arial"/>
        <family val="2"/>
      </rPr>
      <t xml:space="preserve">
(%)</t>
    </r>
  </si>
  <si>
    <t>SSFA Input Supplement</t>
  </si>
  <si>
    <t>Risk-weight 
(%)</t>
  </si>
  <si>
    <t>Total value of exposures in securitization pool with the corresponding risk-weight ($)</t>
  </si>
  <si>
    <t>The table will calculate Kg for use in the SSFA Worksheet.</t>
  </si>
  <si>
    <t>Weight</t>
  </si>
  <si>
    <r>
      <t>Other</t>
    </r>
    <r>
      <rPr>
        <vertAlign val="superscript"/>
        <sz val="10"/>
        <rFont val="Arial"/>
        <family val="2"/>
      </rPr>
      <t>1</t>
    </r>
  </si>
  <si>
    <t>Note:</t>
  </si>
  <si>
    <t>Kg (%)</t>
  </si>
  <si>
    <t>iv) the pool does not contain any securitzation tranches or assets that have credit subordination, i.e., it is not a re-securitization.</t>
  </si>
  <si>
    <t>Example:</t>
  </si>
  <si>
    <t>► Please click on the "Example" tab below for additional information.</t>
  </si>
  <si>
    <t>The Example Kg (right below) corresponds to information on the "Example" tab.</t>
  </si>
  <si>
    <t>Securitizations: SSFA Worksheet</t>
  </si>
  <si>
    <t>The following is a hypothetical securitization structure to illustrate how to use the SSFA Worksheet:</t>
  </si>
  <si>
    <t>This sheet is provided as a supplement to the "SSFA worksheet" to assist in the calculation of Kg.</t>
  </si>
  <si>
    <t>Kg calculation tool:</t>
  </si>
  <si>
    <t>SSFA Input Range:</t>
  </si>
  <si>
    <t xml:space="preserve">Calculation Notes: </t>
  </si>
  <si>
    <t>Example: SSFA Input Range:</t>
  </si>
  <si>
    <t>A/D Star</t>
  </si>
  <si>
    <t>IsError Star</t>
  </si>
  <si>
    <t>Tranche #</t>
  </si>
  <si>
    <t>Blank2</t>
  </si>
  <si>
    <t>Blank1</t>
  </si>
  <si>
    <t>1. Assumptions for hypothetical scenario:</t>
  </si>
  <si>
    <t>2. Calculation of inputs for hypothetical scenario:</t>
  </si>
  <si>
    <t>3. Below shows the inputs entered on 'SSFA Worksheet' tab.</t>
  </si>
  <si>
    <t>The example begins with the assumptions below and ends at the bottom of the sheet with the inputs entered in the 'SSFA Worksheet' tab.</t>
  </si>
  <si>
    <t>Total value of exposures in securitization pool with the corresponding risk weight ($)</t>
  </si>
  <si>
    <t>Risk weight 
(%)</t>
  </si>
  <si>
    <t>1. The "Other" risk weight can be overwritten and is provided to handle securitizations or other exposures that might not have a standard risk weight. The default risk weight for "Other" exposures is 1250%.</t>
  </si>
  <si>
    <t>Tranche risk weight 
(%)</t>
  </si>
  <si>
    <r>
      <t xml:space="preserve">K </t>
    </r>
    <r>
      <rPr>
        <b/>
        <vertAlign val="subscript"/>
        <sz val="10"/>
        <rFont val="Arial"/>
        <family val="2"/>
      </rPr>
      <t xml:space="preserve">G </t>
    </r>
    <r>
      <rPr>
        <b/>
        <sz val="10"/>
        <rFont val="Arial"/>
        <family val="2"/>
      </rPr>
      <t xml:space="preserve"> 
(%)</t>
    </r>
  </si>
  <si>
    <t>Input: Exposure Amount 
($)</t>
  </si>
  <si>
    <t>Output: Risk weighted assets 
($)</t>
  </si>
  <si>
    <t>Output: Exposure Capital Charge 
($)</t>
  </si>
  <si>
    <t>Tranche # 
or CUSIP</t>
  </si>
  <si>
    <t xml:space="preserve">Total  </t>
  </si>
  <si>
    <t>Version 4</t>
  </si>
  <si>
    <t>Input Range notes:</t>
  </si>
  <si>
    <t>2) The conditional formatting can be overwritten if outside cells are pasted into the table. Therefore, only paste values into the table below.</t>
  </si>
  <si>
    <t xml:space="preserve">1) The detachment point must be greater than the attachment point to generate a correct risk weight. If this condition is not met, </t>
  </si>
  <si>
    <t xml:space="preserve">     the attachment and detachment cells will appear red and the tranche risk weight will display an asterick ("*").</t>
  </si>
  <si>
    <t xml:space="preserve">► Fill in yellow fields with the required inputs using data from the securitization prospectus, servicer reports, or commercial information services (e.g., Intex).  A separate row </t>
  </si>
  <si>
    <t>of the input range must be completed for each tranche to which the bank has exposure.  This worksheet can be copied if your bank has more than 50 securitization exposures.</t>
  </si>
  <si>
    <t xml:space="preserve"> (Note: All other fields have been locked from editing.)</t>
  </si>
  <si>
    <t xml:space="preserve">Kg is the weighted-average capital requirement of the underlying exposures in the pool (including past-due exposures) calculated using the Standardized </t>
  </si>
  <si>
    <t xml:space="preserve">Approach as if the exposures were not securitized. Please note that a 100 percent risk weight corresponds to an 8 percent capital requirement. </t>
  </si>
  <si>
    <t xml:space="preserve">For example, Kg would be 0.04 (or 4%) if all underlying exposures had a 50% risk weight.  The user should enter this as "4.0%". </t>
  </si>
  <si>
    <t>Percent of pool that is 90+ days delinquent. Include assets in bankruptcy, insolvency proceedings, REO, process of foreclosure, or similar status.</t>
  </si>
  <si>
    <t>For example, a W of 0.052 should be entered as "5.2%".</t>
  </si>
  <si>
    <t xml:space="preserve">The position of the tranche in the deal structure where the tranche begins to experience losses. The attachment point of a tranche is the percentage </t>
  </si>
  <si>
    <t xml:space="preserve">of the total securitization pool subordinate to that tranche (click on the example tab below). Note: This point may change over time as losses, </t>
  </si>
  <si>
    <t xml:space="preserve">prepayments, and overcollateralization alter the total deal structure; therefore the amounts entered in this tool should come from the most recent </t>
  </si>
  <si>
    <t>available servicer report or similar information.</t>
  </si>
  <si>
    <t>Attachment</t>
  </si>
  <si>
    <t xml:space="preserve"> point: </t>
  </si>
  <si>
    <t>Detachment</t>
  </si>
  <si>
    <t xml:space="preserve">point: </t>
  </si>
  <si>
    <t xml:space="preserve">The position of the tranche in the deal structure where credit losses result in a complete loss of principal. The detachment point is expressed </t>
  </si>
  <si>
    <t xml:space="preserve">as a percentage, and is calculated by adding the attachment point and the thickness of the tranche. The thickness of the tranche is calculated by </t>
  </si>
  <si>
    <t xml:space="preserve">dividing the dollar value of tranche and all positions 'pari passu' with it by the value of underlying pool exposures (click on the example tab). </t>
  </si>
  <si>
    <t xml:space="preserve">Note: This point may change over time as losses, prepayments, and overcollateralization alter the total deal structure, so be sure to enter the </t>
  </si>
  <si>
    <t xml:space="preserve">information for this tool from the most recent servicer report or similar information. </t>
  </si>
  <si>
    <t xml:space="preserve"> Amount</t>
  </si>
  <si>
    <t>Exposure</t>
  </si>
  <si>
    <t xml:space="preserve">Enter the dollar value of the exposure. The capital charge will then be calculated in dollars. For example, if the tranche risk weight is 150% and the </t>
  </si>
  <si>
    <t>value of the exposure is $100, the capital charge will be $12.</t>
  </si>
  <si>
    <t xml:space="preserve">This tool is being provided by the federal banking agencies to assist banking organizations that use the Simplified Supervisory Formula Approach to calculate the applicable risk weights for </t>
  </si>
  <si>
    <t xml:space="preserve">securitization exposures.  Banking organizations using this tool remain solely responsible for the accuracy of the reporting data produced with the assistance of this tool as well as ensuring </t>
  </si>
  <si>
    <t>compliance with the risk-based capital rules.</t>
  </si>
  <si>
    <t xml:space="preserve">Enter the total dollar value of exposures in the pool with their corresponding risk weight below. The table will calculate </t>
  </si>
  <si>
    <t xml:space="preserve">     the weighted-average capital requirement of assets in the pool.</t>
  </si>
  <si>
    <t xml:space="preserve">1. Kg is the weighted average capital charge of the underlying assets in the pool. </t>
  </si>
  <si>
    <t xml:space="preserve">5% of the pool is delinquent and given a 12% capital charge; 95% of the pool is current and </t>
  </si>
  <si>
    <t>given a 8% capital charge.</t>
  </si>
  <si>
    <t xml:space="preserve">2. Attachment point for tranche B is the percentage of pool exposures subordinate to </t>
  </si>
  <si>
    <t>tranche B: (42 + 53.2 + 1)/576 = 16.7%</t>
  </si>
  <si>
    <t xml:space="preserve">3. Detachment point for tranche B is its attachment point plus its thickness: </t>
  </si>
  <si>
    <t>16.7% + 42/576 = 16.7% +  7.3% = 24.0%</t>
  </si>
  <si>
    <t xml:space="preserve">4. Tranches A1 and A2 are parri passu, so they each have the same attachment point, </t>
  </si>
  <si>
    <t>and the same detachment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</si>
</sst>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</numFmts>
  <fonts count="28" x14ac:knownFonts="1">
    <font>
      <sz val="10"/>
      <name val="Arial"/>
    </font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1"/>
      <color rgb="FF0070C0"/>
      <name val="Arial"/>
      <family val="2"/>
    </font>
    <font>
      <sz val="10"/>
      <color theme="0"/>
      <name val="Arial"/>
      <family val="2"/>
    </font>
    <font>
      <b/>
      <u/>
      <sz val="14"/>
      <color rgb="FF0070C0"/>
      <name val="Arial"/>
      <family val="2"/>
    </font>
    <font>
      <b/>
      <u/>
      <sz val="11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22" fillId="0" borderId="0" xfId="0" applyFont="1" applyProtection="1"/>
    <xf numFmtId="0" fontId="8" fillId="0" borderId="0" xfId="0" applyFont="1" applyFill="1" applyProtection="1"/>
    <xf numFmtId="0" fontId="8" fillId="0" borderId="0" xfId="0" applyFont="1" applyProtection="1"/>
    <xf numFmtId="0" fontId="8" fillId="4" borderId="1" xfId="0" applyFont="1" applyFill="1" applyBorder="1" applyProtection="1"/>
    <xf numFmtId="0" fontId="8" fillId="4" borderId="2" xfId="0" applyFont="1" applyFill="1" applyBorder="1" applyProtection="1"/>
    <xf numFmtId="0" fontId="8" fillId="4" borderId="3" xfId="0" applyFont="1" applyFill="1" applyBorder="1" applyProtection="1"/>
    <xf numFmtId="0" fontId="8" fillId="4" borderId="4" xfId="0" applyFont="1" applyFill="1" applyBorder="1" applyProtection="1"/>
    <xf numFmtId="0" fontId="9" fillId="0" borderId="0" xfId="0" applyFont="1" applyAlignment="1" applyProtection="1"/>
    <xf numFmtId="0" fontId="3" fillId="0" borderId="0" xfId="0" applyFont="1" applyAlignment="1" applyProtection="1"/>
    <xf numFmtId="0" fontId="23" fillId="0" borderId="0" xfId="0" applyFo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10" fontId="5" fillId="0" borderId="5" xfId="0" applyNumberFormat="1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2" borderId="7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164" fontId="0" fillId="0" borderId="0" xfId="1" applyNumberFormat="1" applyFont="1" applyFill="1" applyBorder="1" applyProtection="1"/>
    <xf numFmtId="9" fontId="3" fillId="5" borderId="9" xfId="3" applyNumberFormat="1" applyFont="1" applyFill="1" applyBorder="1" applyProtection="1"/>
    <xf numFmtId="9" fontId="3" fillId="0" borderId="0" xfId="3" applyNumberFormat="1" applyFont="1" applyBorder="1" applyProtection="1"/>
    <xf numFmtId="166" fontId="3" fillId="0" borderId="0" xfId="2" applyNumberFormat="1" applyFont="1" applyBorder="1" applyProtection="1"/>
    <xf numFmtId="165" fontId="3" fillId="0" borderId="0" xfId="0" applyNumberFormat="1" applyFont="1" applyBorder="1" applyProtection="1"/>
    <xf numFmtId="10" fontId="0" fillId="0" borderId="10" xfId="0" applyNumberFormat="1" applyFill="1" applyBorder="1" applyProtection="1"/>
    <xf numFmtId="9" fontId="0" fillId="0" borderId="0" xfId="0" applyNumberFormat="1" applyBorder="1" applyProtection="1"/>
    <xf numFmtId="10" fontId="0" fillId="0" borderId="0" xfId="3" applyNumberFormat="1" applyFont="1" applyBorder="1" applyProtection="1"/>
    <xf numFmtId="9" fontId="0" fillId="0" borderId="11" xfId="0" applyNumberFormat="1" applyBorder="1" applyProtection="1"/>
    <xf numFmtId="10" fontId="5" fillId="0" borderId="10" xfId="3" applyNumberFormat="1" applyFont="1" applyBorder="1" applyProtection="1"/>
    <xf numFmtId="10" fontId="5" fillId="2" borderId="11" xfId="3" applyNumberFormat="1" applyFont="1" applyFill="1" applyBorder="1" applyProtection="1"/>
    <xf numFmtId="10" fontId="5" fillId="0" borderId="0" xfId="3" applyNumberFormat="1" applyFont="1" applyBorder="1" applyProtection="1"/>
    <xf numFmtId="10" fontId="5" fillId="2" borderId="9" xfId="3" applyNumberFormat="1" applyFont="1" applyFill="1" applyBorder="1" applyProtection="1"/>
    <xf numFmtId="9" fontId="3" fillId="5" borderId="12" xfId="3" applyNumberFormat="1" applyFont="1" applyFill="1" applyBorder="1" applyProtection="1"/>
    <xf numFmtId="10" fontId="0" fillId="0" borderId="13" xfId="0" applyNumberFormat="1" applyFill="1" applyBorder="1" applyProtection="1"/>
    <xf numFmtId="0" fontId="0" fillId="0" borderId="14" xfId="0" applyBorder="1" applyProtection="1"/>
    <xf numFmtId="9" fontId="0" fillId="0" borderId="14" xfId="0" applyNumberFormat="1" applyBorder="1" applyProtection="1"/>
    <xf numFmtId="10" fontId="0" fillId="0" borderId="14" xfId="3" applyNumberFormat="1" applyFont="1" applyBorder="1" applyProtection="1"/>
    <xf numFmtId="9" fontId="0" fillId="0" borderId="15" xfId="0" applyNumberFormat="1" applyBorder="1" applyProtection="1"/>
    <xf numFmtId="10" fontId="5" fillId="0" borderId="13" xfId="3" applyNumberFormat="1" applyFont="1" applyBorder="1" applyProtection="1"/>
    <xf numFmtId="0" fontId="5" fillId="0" borderId="14" xfId="0" applyFont="1" applyBorder="1" applyProtection="1"/>
    <xf numFmtId="10" fontId="5" fillId="2" borderId="15" xfId="3" applyNumberFormat="1" applyFont="1" applyFill="1" applyBorder="1" applyProtection="1"/>
    <xf numFmtId="10" fontId="5" fillId="0" borderId="14" xfId="3" applyNumberFormat="1" applyFont="1" applyBorder="1" applyProtection="1"/>
    <xf numFmtId="10" fontId="5" fillId="2" borderId="12" xfId="3" applyNumberFormat="1" applyFont="1" applyFill="1" applyBorder="1" applyProtection="1"/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/>
    <xf numFmtId="165" fontId="0" fillId="3" borderId="10" xfId="0" applyNumberFormat="1" applyFill="1" applyBorder="1" applyProtection="1">
      <protection locked="0"/>
    </xf>
    <xf numFmtId="165" fontId="0" fillId="3" borderId="0" xfId="3" applyNumberFormat="1" applyFont="1" applyFill="1" applyBorder="1" applyProtection="1">
      <protection locked="0"/>
    </xf>
    <xf numFmtId="165" fontId="0" fillId="3" borderId="0" xfId="0" applyNumberFormat="1" applyFill="1" applyBorder="1" applyProtection="1">
      <protection locked="0"/>
    </xf>
    <xf numFmtId="164" fontId="0" fillId="3" borderId="11" xfId="1" applyNumberFormat="1" applyFon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165" fontId="0" fillId="3" borderId="14" xfId="3" applyNumberFormat="1" applyFont="1" applyFill="1" applyBorder="1" applyProtection="1">
      <protection locked="0"/>
    </xf>
    <xf numFmtId="165" fontId="0" fillId="3" borderId="14" xfId="0" applyNumberFormat="1" applyFill="1" applyBorder="1" applyProtection="1">
      <protection locked="0"/>
    </xf>
    <xf numFmtId="164" fontId="0" fillId="3" borderId="15" xfId="1" applyNumberFormat="1" applyFont="1" applyFill="1" applyBorder="1" applyProtection="1">
      <protection locked="0"/>
    </xf>
    <xf numFmtId="166" fontId="0" fillId="3" borderId="10" xfId="2" applyNumberFormat="1" applyFont="1" applyFill="1" applyBorder="1" applyProtection="1">
      <protection locked="0"/>
    </xf>
    <xf numFmtId="166" fontId="0" fillId="3" borderId="13" xfId="2" applyNumberFormat="1" applyFont="1" applyFill="1" applyBorder="1" applyProtection="1">
      <protection locked="0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top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0" xfId="0" applyFont="1"/>
    <xf numFmtId="166" fontId="0" fillId="0" borderId="0" xfId="2" applyNumberFormat="1" applyFont="1"/>
    <xf numFmtId="0" fontId="10" fillId="0" borderId="0" xfId="0" applyFont="1"/>
    <xf numFmtId="0" fontId="0" fillId="0" borderId="1" xfId="0" applyBorder="1" applyAlignment="1">
      <alignment horizontal="left"/>
    </xf>
    <xf numFmtId="0" fontId="5" fillId="0" borderId="0" xfId="0" applyFont="1" applyBorder="1"/>
    <xf numFmtId="166" fontId="0" fillId="0" borderId="0" xfId="2" applyNumberFormat="1" applyFont="1" applyBorder="1"/>
    <xf numFmtId="0" fontId="0" fillId="0" borderId="16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3" xfId="0" applyBorder="1"/>
    <xf numFmtId="166" fontId="0" fillId="0" borderId="3" xfId="2" applyNumberFormat="1" applyFont="1" applyBorder="1"/>
    <xf numFmtId="0" fontId="5" fillId="0" borderId="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0" fontId="0" fillId="0" borderId="1" xfId="0" applyNumberFormat="1" applyBorder="1"/>
    <xf numFmtId="10" fontId="0" fillId="0" borderId="0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3" fillId="0" borderId="17" xfId="0" applyFont="1" applyBorder="1" applyAlignment="1">
      <alignment horizontal="center" vertical="center" wrapText="1"/>
    </xf>
    <xf numFmtId="0" fontId="6" fillId="0" borderId="0" xfId="0" applyFont="1"/>
    <xf numFmtId="0" fontId="3" fillId="0" borderId="18" xfId="0" applyFont="1" applyBorder="1"/>
    <xf numFmtId="166" fontId="3" fillId="0" borderId="18" xfId="2" applyNumberFormat="1" applyFont="1" applyBorder="1"/>
    <xf numFmtId="166" fontId="3" fillId="0" borderId="19" xfId="2" applyNumberFormat="1" applyFont="1" applyBorder="1"/>
    <xf numFmtId="0" fontId="0" fillId="5" borderId="1" xfId="0" applyFill="1" applyBorder="1" applyAlignment="1">
      <alignment horizontal="left"/>
    </xf>
    <xf numFmtId="0" fontId="5" fillId="5" borderId="0" xfId="0" applyFont="1" applyFill="1" applyBorder="1"/>
    <xf numFmtId="166" fontId="15" fillId="5" borderId="0" xfId="2" applyNumberFormat="1" applyFont="1" applyFill="1" applyBorder="1"/>
    <xf numFmtId="0" fontId="0" fillId="5" borderId="16" xfId="0" applyFill="1" applyBorder="1" applyAlignment="1">
      <alignment horizontal="center"/>
    </xf>
    <xf numFmtId="0" fontId="14" fillId="0" borderId="0" xfId="0" applyFont="1"/>
    <xf numFmtId="165" fontId="0" fillId="3" borderId="10" xfId="0" applyNumberFormat="1" applyFill="1" applyBorder="1" applyProtection="1"/>
    <xf numFmtId="0" fontId="24" fillId="0" borderId="0" xfId="0" applyFont="1"/>
    <xf numFmtId="10" fontId="0" fillId="5" borderId="1" xfId="0" applyNumberFormat="1" applyFill="1" applyBorder="1"/>
    <xf numFmtId="10" fontId="0" fillId="5" borderId="0" xfId="0" applyNumberFormat="1" applyFill="1" applyBorder="1"/>
    <xf numFmtId="165" fontId="0" fillId="5" borderId="0" xfId="0" applyNumberFormat="1" applyFill="1" applyBorder="1"/>
    <xf numFmtId="165" fontId="0" fillId="5" borderId="16" xfId="0" applyNumberFormat="1" applyFill="1" applyBorder="1"/>
    <xf numFmtId="0" fontId="3" fillId="0" borderId="0" xfId="3" applyNumberFormat="1" applyFont="1" applyBorder="1" applyProtection="1"/>
    <xf numFmtId="166" fontId="0" fillId="3" borderId="11" xfId="2" applyNumberFormat="1" applyFont="1" applyFill="1" applyBorder="1" applyProtection="1">
      <protection locked="0"/>
    </xf>
    <xf numFmtId="166" fontId="0" fillId="3" borderId="15" xfId="2" applyNumberFormat="1" applyFont="1" applyFill="1" applyBorder="1" applyProtection="1">
      <protection locked="0"/>
    </xf>
    <xf numFmtId="165" fontId="5" fillId="3" borderId="13" xfId="3" applyNumberFormat="1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Protection="1"/>
    <xf numFmtId="0" fontId="3" fillId="0" borderId="0" xfId="0" applyFont="1" applyProtection="1"/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wrapText="1"/>
    </xf>
    <xf numFmtId="0" fontId="24" fillId="0" borderId="0" xfId="0" applyFont="1" applyProtection="1"/>
    <xf numFmtId="9" fontId="0" fillId="0" borderId="10" xfId="0" applyNumberForma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6" fontId="5" fillId="0" borderId="15" xfId="2" applyNumberFormat="1" applyFont="1" applyBorder="1" applyProtection="1"/>
    <xf numFmtId="166" fontId="5" fillId="0" borderId="0" xfId="2" applyNumberFormat="1" applyFont="1" applyProtection="1"/>
    <xf numFmtId="0" fontId="3" fillId="6" borderId="5" xfId="0" applyFont="1" applyFill="1" applyBorder="1" applyAlignment="1" applyProtection="1">
      <alignment horizontal="center"/>
    </xf>
    <xf numFmtId="10" fontId="3" fillId="6" borderId="7" xfId="3" applyNumberFormat="1" applyFont="1" applyFill="1" applyBorder="1" applyProtection="1"/>
    <xf numFmtId="0" fontId="18" fillId="0" borderId="0" xfId="0" applyFont="1" applyProtection="1"/>
    <xf numFmtId="166" fontId="0" fillId="0" borderId="11" xfId="2" applyNumberFormat="1" applyFont="1" applyFill="1" applyBorder="1" applyProtection="1"/>
    <xf numFmtId="166" fontId="0" fillId="0" borderId="15" xfId="2" applyNumberFormat="1" applyFont="1" applyFill="1" applyBorder="1" applyProtection="1"/>
    <xf numFmtId="165" fontId="5" fillId="0" borderId="13" xfId="3" applyNumberFormat="1" applyFont="1" applyFill="1" applyBorder="1" applyAlignment="1" applyProtection="1">
      <alignment horizontal="center"/>
    </xf>
    <xf numFmtId="0" fontId="25" fillId="0" borderId="0" xfId="0" applyFont="1" applyProtection="1"/>
    <xf numFmtId="0" fontId="26" fillId="0" borderId="22" xfId="0" applyFont="1" applyBorder="1"/>
    <xf numFmtId="0" fontId="0" fillId="0" borderId="23" xfId="0" applyBorder="1"/>
    <xf numFmtId="0" fontId="0" fillId="0" borderId="24" xfId="0" applyBorder="1"/>
    <xf numFmtId="165" fontId="0" fillId="0" borderId="10" xfId="0" applyNumberFormat="1" applyFill="1" applyBorder="1" applyProtection="1">
      <protection locked="0"/>
    </xf>
    <xf numFmtId="165" fontId="0" fillId="0" borderId="0" xfId="3" applyNumberFormat="1" applyFont="1" applyFill="1" applyBorder="1" applyProtection="1">
      <protection locked="0"/>
    </xf>
    <xf numFmtId="9" fontId="3" fillId="0" borderId="0" xfId="3" applyNumberFormat="1" applyFont="1" applyFill="1" applyBorder="1" applyProtection="1"/>
    <xf numFmtId="0" fontId="16" fillId="0" borderId="14" xfId="0" applyFont="1" applyBorder="1" applyAlignment="1" applyProtection="1">
      <alignment wrapText="1"/>
    </xf>
    <xf numFmtId="43" fontId="3" fillId="0" borderId="0" xfId="1" applyFont="1" applyBorder="1" applyProtection="1"/>
    <xf numFmtId="166" fontId="3" fillId="5" borderId="0" xfId="2" applyNumberFormat="1" applyFont="1" applyFill="1" applyBorder="1" applyProtection="1"/>
    <xf numFmtId="165" fontId="0" fillId="0" borderId="0" xfId="0" applyNumberFormat="1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6" fontId="0" fillId="0" borderId="0" xfId="2" applyNumberFormat="1" applyFont="1" applyFill="1" applyBorder="1" applyProtection="1">
      <protection locked="0"/>
    </xf>
    <xf numFmtId="166" fontId="3" fillId="0" borderId="0" xfId="2" applyNumberFormat="1" applyFont="1" applyFill="1" applyBorder="1" applyProtection="1"/>
    <xf numFmtId="43" fontId="3" fillId="0" borderId="0" xfId="1" applyFont="1" applyFill="1" applyBorder="1" applyProtection="1"/>
    <xf numFmtId="165" fontId="3" fillId="0" borderId="0" xfId="0" applyNumberFormat="1" applyFont="1" applyFill="1" applyBorder="1" applyProtection="1"/>
    <xf numFmtId="0" fontId="0" fillId="0" borderId="0" xfId="0" applyFill="1" applyBorder="1" applyProtection="1"/>
    <xf numFmtId="9" fontId="0" fillId="0" borderId="0" xfId="0" applyNumberFormat="1" applyFill="1" applyBorder="1" applyProtection="1"/>
    <xf numFmtId="10" fontId="0" fillId="0" borderId="0" xfId="3" applyNumberFormat="1" applyFont="1" applyFill="1" applyBorder="1" applyProtection="1"/>
    <xf numFmtId="9" fontId="0" fillId="0" borderId="11" xfId="0" applyNumberFormat="1" applyFill="1" applyBorder="1" applyProtection="1"/>
    <xf numFmtId="10" fontId="5" fillId="0" borderId="10" xfId="3" applyNumberFormat="1" applyFont="1" applyFill="1" applyBorder="1" applyProtection="1"/>
    <xf numFmtId="0" fontId="5" fillId="0" borderId="0" xfId="0" applyFont="1" applyFill="1" applyBorder="1" applyProtection="1"/>
    <xf numFmtId="10" fontId="5" fillId="0" borderId="11" xfId="3" applyNumberFormat="1" applyFont="1" applyFill="1" applyBorder="1" applyProtection="1"/>
    <xf numFmtId="10" fontId="5" fillId="0" borderId="0" xfId="3" applyNumberFormat="1" applyFont="1" applyFill="1" applyBorder="1" applyProtection="1"/>
    <xf numFmtId="10" fontId="5" fillId="0" borderId="9" xfId="3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164" fontId="21" fillId="7" borderId="0" xfId="1" applyNumberFormat="1" applyFont="1" applyFill="1" applyBorder="1" applyProtection="1"/>
    <xf numFmtId="9" fontId="3" fillId="7" borderId="0" xfId="3" applyNumberFormat="1" applyFont="1" applyFill="1" applyBorder="1" applyProtection="1"/>
    <xf numFmtId="0" fontId="24" fillId="7" borderId="0" xfId="0" applyFont="1" applyFill="1" applyBorder="1" applyAlignment="1" applyProtection="1">
      <alignment vertical="center" wrapText="1"/>
    </xf>
    <xf numFmtId="166" fontId="3" fillId="5" borderId="14" xfId="2" applyNumberFormat="1" applyFont="1" applyFill="1" applyBorder="1" applyProtection="1"/>
    <xf numFmtId="166" fontId="0" fillId="3" borderId="25" xfId="2" applyNumberFormat="1" applyFont="1" applyFill="1" applyBorder="1" applyProtection="1">
      <protection locked="0"/>
    </xf>
    <xf numFmtId="166" fontId="3" fillId="5" borderId="26" xfId="2" applyNumberFormat="1" applyFont="1" applyFill="1" applyBorder="1" applyProtection="1">
      <protection locked="0"/>
    </xf>
    <xf numFmtId="166" fontId="3" fillId="5" borderId="0" xfId="2" applyNumberFormat="1" applyFont="1" applyFill="1" applyBorder="1" applyProtection="1">
      <protection locked="0"/>
    </xf>
    <xf numFmtId="166" fontId="3" fillId="5" borderId="14" xfId="2" applyNumberFormat="1" applyFont="1" applyFill="1" applyBorder="1" applyProtection="1">
      <protection locked="0"/>
    </xf>
    <xf numFmtId="166" fontId="3" fillId="5" borderId="26" xfId="2" applyNumberFormat="1" applyFont="1" applyFill="1" applyBorder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left" vertical="center" wrapText="1"/>
    </xf>
    <xf numFmtId="0" fontId="0" fillId="7" borderId="9" xfId="0" applyFill="1" applyBorder="1" applyAlignment="1" applyProtection="1">
      <alignment horizontal="left"/>
    </xf>
    <xf numFmtId="0" fontId="0" fillId="7" borderId="12" xfId="0" applyFill="1" applyBorder="1" applyAlignment="1" applyProtection="1">
      <alignment horizontal="left"/>
    </xf>
    <xf numFmtId="0" fontId="10" fillId="0" borderId="5" xfId="0" applyFont="1" applyBorder="1" applyProtection="1"/>
    <xf numFmtId="0" fontId="10" fillId="0" borderId="6" xfId="0" applyFont="1" applyBorder="1" applyProtection="1"/>
    <xf numFmtId="0" fontId="10" fillId="0" borderId="6" xfId="0" applyFont="1" applyFill="1" applyBorder="1" applyProtection="1"/>
    <xf numFmtId="0" fontId="0" fillId="8" borderId="9" xfId="0" applyFill="1" applyBorder="1" applyAlignment="1" applyProtection="1">
      <alignment horizontal="left"/>
      <protection locked="0"/>
    </xf>
    <xf numFmtId="0" fontId="0" fillId="8" borderId="12" xfId="0" applyFill="1" applyBorder="1" applyAlignment="1" applyProtection="1">
      <alignment horizontal="left"/>
      <protection locked="0"/>
    </xf>
    <xf numFmtId="166" fontId="10" fillId="6" borderId="6" xfId="0" applyNumberFormat="1" applyFont="1" applyFill="1" applyBorder="1" applyProtection="1"/>
    <xf numFmtId="166" fontId="10" fillId="6" borderId="7" xfId="0" applyNumberFormat="1" applyFont="1" applyFill="1" applyBorder="1" applyProtection="1"/>
    <xf numFmtId="0" fontId="5" fillId="0" borderId="0" xfId="0" applyFont="1" applyFill="1" applyAlignment="1" applyProtection="1">
      <alignment horizontal="right" vertical="top"/>
    </xf>
    <xf numFmtId="0" fontId="13" fillId="4" borderId="0" xfId="0" applyFont="1" applyFill="1" applyBorder="1" applyAlignment="1" applyProtection="1">
      <alignment horizontal="left" vertical="top" wrapText="1"/>
    </xf>
    <xf numFmtId="0" fontId="13" fillId="4" borderId="16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16" fillId="0" borderId="0" xfId="0" applyFont="1" applyFill="1" applyBorder="1" applyAlignment="1" applyProtection="1">
      <alignment horizontal="centerContinuous" vertical="top" wrapText="1"/>
    </xf>
    <xf numFmtId="0" fontId="16" fillId="0" borderId="0" xfId="0" applyFont="1" applyFill="1" applyBorder="1" applyAlignment="1" applyProtection="1">
      <alignment vertical="top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left"/>
    </xf>
    <xf numFmtId="165" fontId="0" fillId="7" borderId="0" xfId="0" applyNumberFormat="1" applyFill="1" applyBorder="1" applyProtection="1">
      <protection locked="0"/>
    </xf>
    <xf numFmtId="165" fontId="0" fillId="7" borderId="0" xfId="3" applyNumberFormat="1" applyFont="1" applyFill="1" applyBorder="1" applyProtection="1">
      <protection locked="0"/>
    </xf>
    <xf numFmtId="164" fontId="0" fillId="7" borderId="0" xfId="1" applyNumberFormat="1" applyFont="1" applyFill="1" applyBorder="1" applyProtection="1">
      <protection locked="0"/>
    </xf>
    <xf numFmtId="166" fontId="0" fillId="7" borderId="0" xfId="2" applyNumberFormat="1" applyFont="1" applyFill="1" applyBorder="1" applyProtection="1">
      <protection locked="0"/>
    </xf>
    <xf numFmtId="166" fontId="3" fillId="7" borderId="0" xfId="2" applyNumberFormat="1" applyFont="1" applyFill="1" applyBorder="1" applyProtection="1">
      <protection locked="0"/>
    </xf>
    <xf numFmtId="166" fontId="3" fillId="7" borderId="0" xfId="2" applyNumberFormat="1" applyFont="1" applyFill="1" applyBorder="1" applyProtection="1"/>
    <xf numFmtId="0" fontId="25" fillId="4" borderId="22" xfId="0" applyFont="1" applyFill="1" applyBorder="1" applyAlignment="1" applyProtection="1">
      <alignment vertical="top"/>
    </xf>
    <xf numFmtId="0" fontId="25" fillId="4" borderId="23" xfId="0" applyFont="1" applyFill="1" applyBorder="1" applyAlignment="1" applyProtection="1">
      <alignment vertical="top"/>
    </xf>
    <xf numFmtId="0" fontId="25" fillId="4" borderId="24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 wrapText="1"/>
    </xf>
    <xf numFmtId="0" fontId="13" fillId="4" borderId="16" xfId="0" applyFont="1" applyFill="1" applyBorder="1" applyAlignment="1" applyProtection="1">
      <alignment vertical="top" wrapText="1"/>
    </xf>
    <xf numFmtId="0" fontId="13" fillId="4" borderId="0" xfId="0" applyFont="1" applyFill="1" applyBorder="1" applyAlignment="1" applyProtection="1">
      <alignment horizontal="centerContinuous" vertical="top" wrapText="1"/>
    </xf>
    <xf numFmtId="0" fontId="13" fillId="4" borderId="16" xfId="0" applyFont="1" applyFill="1" applyBorder="1" applyAlignment="1" applyProtection="1">
      <alignment horizontal="centerContinuous" vertical="top" wrapText="1"/>
    </xf>
    <xf numFmtId="0" fontId="12" fillId="4" borderId="0" xfId="0" applyFont="1" applyFill="1" applyBorder="1" applyAlignment="1" applyProtection="1">
      <alignment vertical="top" wrapText="1"/>
    </xf>
    <xf numFmtId="0" fontId="12" fillId="4" borderId="16" xfId="0" applyFont="1" applyFill="1" applyBorder="1" applyAlignment="1" applyProtection="1">
      <alignment vertical="top" wrapText="1"/>
    </xf>
    <xf numFmtId="0" fontId="12" fillId="4" borderId="3" xfId="0" applyFont="1" applyFill="1" applyBorder="1" applyAlignment="1" applyProtection="1">
      <alignment vertical="top"/>
    </xf>
    <xf numFmtId="0" fontId="12" fillId="4" borderId="4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vertical="top"/>
    </xf>
    <xf numFmtId="0" fontId="12" fillId="4" borderId="16" xfId="0" applyFont="1" applyFill="1" applyBorder="1" applyAlignment="1" applyProtection="1">
      <alignment vertical="top"/>
    </xf>
    <xf numFmtId="0" fontId="25" fillId="4" borderId="1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vertical="top"/>
    </xf>
    <xf numFmtId="0" fontId="25" fillId="4" borderId="16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9" fillId="0" borderId="0" xfId="0" applyFont="1" applyFill="1" applyBorder="1" applyAlignment="1" applyProtection="1">
      <alignment horizontal="centerContinuous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27" fillId="0" borderId="1" xfId="0" applyFont="1" applyBorder="1" applyAlignment="1"/>
    <xf numFmtId="0" fontId="27" fillId="0" borderId="0" xfId="0" applyFont="1" applyBorder="1" applyAlignment="1"/>
    <xf numFmtId="0" fontId="27" fillId="0" borderId="16" xfId="0" applyFont="1" applyBorder="1" applyAlignment="1"/>
    <xf numFmtId="0" fontId="27" fillId="0" borderId="1" xfId="0" applyFont="1" applyBorder="1" applyAlignment="1">
      <alignment horizontal="left"/>
    </xf>
    <xf numFmtId="0" fontId="27" fillId="0" borderId="3" xfId="0" applyFont="1" applyBorder="1" applyAlignment="1"/>
    <xf numFmtId="0" fontId="27" fillId="0" borderId="4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5999938962981048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_);_(&quot;$&quot;* \(#,##0\);_(&quot;$&quot;* &quot;-&quot;??_);_(@_)"/>
      <fill>
        <patternFill patternType="solid">
          <fgColor indexed="64"/>
          <bgColor indexed="43"/>
        </patternFill>
      </fill>
      <border diagonalUp="0" diagonalDown="0">
        <left style="medium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_);_(* \(#,##0.0\);_(* &quot;-&quot;??_);_(@_)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indexed="43"/>
        </patternFill>
      </fill>
      <border diagonalUp="0" diagonalDown="0">
        <left/>
        <right style="medium">
          <color indexed="64"/>
        </right>
        <top/>
        <bottom/>
      </border>
      <protection locked="0" hidden="0"/>
    </dxf>
    <dxf>
      <numFmt numFmtId="165" formatCode="0.0%"/>
      <fill>
        <patternFill patternType="solid">
          <fgColor indexed="64"/>
          <bgColor indexed="43"/>
        </patternFill>
      </fill>
      <protection locked="0" hidden="0"/>
    </dxf>
    <dxf>
      <numFmt numFmtId="165" formatCode="0.0%"/>
      <fill>
        <patternFill patternType="solid">
          <fgColor indexed="64"/>
          <bgColor indexed="43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indexed="43"/>
        </patternFill>
      </fill>
      <protection locked="0" hidden="0"/>
    </dxf>
    <dxf>
      <numFmt numFmtId="165" formatCode="0.0%"/>
      <fill>
        <patternFill patternType="solid">
          <fgColor indexed="64"/>
          <bgColor indexed="43"/>
        </patternFill>
      </fill>
      <border diagonalUp="0" diagonalDown="0" outline="0">
        <left style="medium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border outline="0">
        <right style="medium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5999938962981048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_);_(&quot;$&quot;* \(#,##0\);_(&quot;$&quot;* &quot;-&quot;??_);_(@_)"/>
      <fill>
        <patternFill patternType="solid">
          <fgColor indexed="64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_);_(&quot;$&quot;* \(#,##0\);_(&quot;$&quot;* &quot;-&quot;??_);_(@_)"/>
      <fill>
        <patternFill patternType="solid">
          <fgColor indexed="64"/>
          <bgColor indexed="43"/>
        </patternFill>
      </fill>
      <border diagonalUp="0" diagonalDown="0">
        <left style="medium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indexed="43"/>
        </patternFill>
      </fill>
      <border diagonalUp="0" diagonalDown="0">
        <left/>
        <right style="medium">
          <color indexed="64"/>
        </right>
        <top/>
        <bottom/>
      </border>
      <protection locked="0" hidden="0"/>
    </dxf>
    <dxf>
      <numFmt numFmtId="165" formatCode="0.0%"/>
      <fill>
        <patternFill patternType="solid">
          <fgColor indexed="64"/>
          <bgColor indexed="43"/>
        </patternFill>
      </fill>
      <protection locked="0" hidden="0"/>
    </dxf>
    <dxf>
      <numFmt numFmtId="165" formatCode="0.0%"/>
      <fill>
        <patternFill patternType="solid">
          <fgColor indexed="64"/>
          <bgColor indexed="43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indexed="43"/>
        </patternFill>
      </fill>
      <protection locked="0" hidden="0"/>
    </dxf>
    <dxf>
      <numFmt numFmtId="165" formatCode="0.0%"/>
      <fill>
        <patternFill patternType="solid">
          <fgColor indexed="64"/>
          <bgColor indexed="43"/>
        </patternFill>
      </fill>
      <border diagonalUp="0" diagonalDown="0">
        <left style="medium">
          <color indexed="64"/>
        </left>
        <right/>
        <top/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border outline="0">
        <right style="medium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19</xdr:row>
      <xdr:rowOff>144780</xdr:rowOff>
    </xdr:from>
    <xdr:to>
      <xdr:col>1</xdr:col>
      <xdr:colOff>1196340</xdr:colOff>
      <xdr:row>20</xdr:row>
      <xdr:rowOff>0</xdr:rowOff>
    </xdr:to>
    <xdr:sp macro="" textlink="">
      <xdr:nvSpPr>
        <xdr:cNvPr id="2" name="Right Arrow 1" descr="Down Arrow" title="Down Arrow"/>
        <xdr:cNvSpPr/>
      </xdr:nvSpPr>
      <xdr:spPr>
        <a:xfrm rot="5400000">
          <a:off x="1699260" y="3749040"/>
          <a:ext cx="472440" cy="4114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563880</xdr:colOff>
      <xdr:row>56</xdr:row>
      <xdr:rowOff>129540</xdr:rowOff>
    </xdr:to>
    <xdr:grpSp>
      <xdr:nvGrpSpPr>
        <xdr:cNvPr id="2748" name="Group 2" descr="Example SSFA Input Range"/>
        <xdr:cNvGrpSpPr>
          <a:grpSpLocks/>
        </xdr:cNvGrpSpPr>
      </xdr:nvGrpSpPr>
      <xdr:grpSpPr bwMode="auto">
        <a:xfrm>
          <a:off x="0" y="9067800"/>
          <a:ext cx="11706013" cy="1992207"/>
          <a:chOff x="0" y="8732520"/>
          <a:chExt cx="11711940" cy="1973580"/>
        </a:xfrm>
      </xdr:grpSpPr>
      <xdr:pic>
        <xdr:nvPicPr>
          <xdr:cNvPr id="8" name="Picture 7" descr="The SSFA Input Range is on the SSFA Worksheet tab. The picture shows the example data for Tranche B input into the range. The 5 inputs are: Kg of 8.2%; W variable of 5.0%; Attachment point of 16.7%; Detachment point of 24.0%; and p-value of 0.5. The resulting risk-weight for Tranche B is 192%. The picture also shows the Optional Inputs of with an Exposure Amount of $10,000, risk weighted assets of $19,227, and a Capital charge output of $1,538." title="Inputs entered on 'SSFA Worksheet' ta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8732520"/>
            <a:ext cx="11711940" cy="19735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Rectangle 3" descr="There is a red box surrounding the B tranche. The B tranche is the tranche used in the example. The box is used to highlight where the user should focus their attention." title="Red box surrounding B tranche of example"/>
          <xdr:cNvSpPr/>
        </xdr:nvSpPr>
        <xdr:spPr bwMode="auto">
          <a:xfrm>
            <a:off x="396240" y="9997440"/>
            <a:ext cx="11300460" cy="20574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815340</xdr:colOff>
      <xdr:row>40</xdr:row>
      <xdr:rowOff>60960</xdr:rowOff>
    </xdr:from>
    <xdr:to>
      <xdr:col>1</xdr:col>
      <xdr:colOff>1226820</xdr:colOff>
      <xdr:row>42</xdr:row>
      <xdr:rowOff>144780</xdr:rowOff>
    </xdr:to>
    <xdr:sp macro="" textlink="">
      <xdr:nvSpPr>
        <xdr:cNvPr id="9" name="Right Arrow 8" descr="Down Arrow" title="Down Arrow"/>
        <xdr:cNvSpPr/>
      </xdr:nvSpPr>
      <xdr:spPr>
        <a:xfrm rot="5400000">
          <a:off x="1756410" y="7898130"/>
          <a:ext cx="419100" cy="4114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41" name="Table2142" displayName="Table2142" ref="A35:L41" totalsRowShown="0" tableBorderDxfId="75">
  <autoFilter ref="A35:L41"/>
  <tableColumns count="12">
    <tableColumn id="1" name="Tranche #" dataDxfId="74"/>
    <tableColumn id="2" name="K G  _x000a_(%)" dataDxfId="73"/>
    <tableColumn id="3" name="W variable _x000a_(%)" dataDxfId="72" dataCellStyle="Percent"/>
    <tableColumn id="4" name="Attachment Point _x000a_(%)" dataDxfId="71"/>
    <tableColumn id="5" name="Detachment Point _x000a_(%)" dataDxfId="70"/>
    <tableColumn id="6" name="p-value" dataDxfId="69" dataCellStyle="Comma"/>
    <tableColumn id="7" name="Blank1" dataDxfId="68" dataCellStyle="Comma"/>
    <tableColumn id="8" name="Tranche risk weight _x000a_(%)" dataDxfId="67" dataCellStyle="Percent">
      <calculatedColumnFormula>IF(OR(N36="*",O36="*"),"*",Q36/0.08)</calculatedColumnFormula>
    </tableColumn>
    <tableColumn id="9" name="Blank2" dataDxfId="66" dataCellStyle="Percent"/>
    <tableColumn id="10" name="Input: Exposure Amount _x000a_($)" dataDxfId="65" dataCellStyle="Currency"/>
    <tableColumn id="11" name="Output: Risk weighted assets _x000a_($)" dataDxfId="64" dataCellStyle="Currency">
      <calculatedColumnFormula>L36/0.08</calculatedColumnFormula>
    </tableColumn>
    <tableColumn id="12" name="Output: Exposure Capital Charge _x000a_($)" dataDxfId="63" dataCellStyle="Currency">
      <calculatedColumnFormula>IF(ISERROR(Q36),0,Q36*J36)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xample SSFA Input Range"/>
    </ext>
  </extLst>
</table>
</file>

<file path=xl/tables/table2.xml><?xml version="1.0" encoding="utf-8"?>
<table xmlns="http://schemas.openxmlformats.org/spreadsheetml/2006/main" id="42" name="Table2243" displayName="Table2243" ref="A48:L98" totalsRowShown="0" tableBorderDxfId="62">
  <autoFilter ref="A48:L98"/>
  <tableColumns count="12">
    <tableColumn id="1" name="Tranche # _x000a_or CUSIP" dataDxfId="61"/>
    <tableColumn id="2" name="K G  _x000a_(%)" dataDxfId="60"/>
    <tableColumn id="3" name="W variable _x000a_(%)" dataDxfId="59" dataCellStyle="Percent"/>
    <tableColumn id="4" name="Attachment Point _x000a_(%)" dataDxfId="58"/>
    <tableColumn id="5" name="Detachment Point _x000a_(%)" dataDxfId="57"/>
    <tableColumn id="6" name="p-value" dataDxfId="56" dataCellStyle="Comma"/>
    <tableColumn id="7" name="Blank1" dataDxfId="55" dataCellStyle="Comma"/>
    <tableColumn id="8" name="Tranche risk weight _x000a_(%)" dataDxfId="54" dataCellStyle="Percent">
      <calculatedColumnFormula>IF(OR(N49="*",O49="*"),"*",Q49/0.08)</calculatedColumnFormula>
    </tableColumn>
    <tableColumn id="9" name="Blank2" dataDxfId="53" dataCellStyle="Percent"/>
    <tableColumn id="10" name="Input: Exposure Amount _x000a_($)" dataDxfId="52" dataCellStyle="Currency"/>
    <tableColumn id="11" name="Output: Risk weighted assets _x000a_($)" dataDxfId="51" dataCellStyle="Currency">
      <calculatedColumnFormula>L49/0.08</calculatedColumnFormula>
    </tableColumn>
    <tableColumn id="12" name="Output: Exposure Capital Charge _x000a_($)" dataDxfId="50" dataCellStyle="Currency">
      <calculatedColumnFormula>IF(ISERROR(Q49),0,Q49*J49)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SFA Input Ran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6"/>
  <sheetViews>
    <sheetView showGridLines="0" tabSelected="1" zoomScale="80" zoomScaleNormal="80" workbookViewId="0">
      <selection activeCell="H13" sqref="H13"/>
    </sheetView>
  </sheetViews>
  <sheetFormatPr defaultRowHeight="13.2" x14ac:dyDescent="0.25"/>
  <cols>
    <col min="1" max="1" width="11.6640625" style="2" customWidth="1"/>
    <col min="2" max="3" width="15.77734375" style="2" customWidth="1"/>
    <col min="4" max="5" width="17.77734375" style="2" customWidth="1"/>
    <col min="6" max="6" width="11" style="2" customWidth="1"/>
    <col min="7" max="7" width="8.88671875" style="3" customWidth="1"/>
    <col min="8" max="8" width="17.77734375" style="3" customWidth="1"/>
    <col min="9" max="9" width="8.88671875" style="3" customWidth="1"/>
    <col min="10" max="12" width="17.6640625" style="3" customWidth="1"/>
    <col min="13" max="13" width="4.88671875" style="3" customWidth="1"/>
    <col min="14" max="14" width="8.77734375" style="3" hidden="1" customWidth="1"/>
    <col min="15" max="15" width="10.6640625" style="3" hidden="1" customWidth="1"/>
    <col min="16" max="17" width="15.33203125" style="3" hidden="1" customWidth="1"/>
    <col min="18" max="18" width="5.44140625" style="3" hidden="1" customWidth="1"/>
    <col min="19" max="19" width="11.33203125" style="2" hidden="1" customWidth="1"/>
    <col min="20" max="23" width="8.88671875" style="2" hidden="1" customWidth="1"/>
    <col min="24" max="24" width="11.33203125" style="2" hidden="1" customWidth="1"/>
    <col min="25" max="25" width="3.33203125" style="2" hidden="1" customWidth="1"/>
    <col min="26" max="29" width="12" style="2" hidden="1" customWidth="1"/>
    <col min="30" max="30" width="5.109375" style="2" hidden="1" customWidth="1"/>
    <col min="31" max="33" width="12" style="2" hidden="1" customWidth="1"/>
    <col min="34" max="34" width="4.109375" style="2" hidden="1" customWidth="1"/>
    <col min="35" max="35" width="15.33203125" style="2" hidden="1" customWidth="1"/>
    <col min="36" max="36" width="8.88671875" style="2" hidden="1" customWidth="1"/>
    <col min="37" max="38" width="15.88671875" style="2" hidden="1" customWidth="1"/>
    <col min="39" max="39" width="14.33203125" style="2" customWidth="1"/>
    <col min="40" max="40" width="8.88671875" style="2" customWidth="1"/>
    <col min="41" max="42" width="8.88671875" style="2"/>
    <col min="43" max="44" width="12.88671875" style="2" customWidth="1"/>
    <col min="45" max="45" width="8.88671875" style="2"/>
    <col min="46" max="46" width="15.44140625" style="2" customWidth="1"/>
    <col min="47" max="16384" width="8.88671875" style="2"/>
  </cols>
  <sheetData>
    <row r="1" spans="1:18" ht="21" x14ac:dyDescent="0.4">
      <c r="A1" s="1" t="s">
        <v>68</v>
      </c>
      <c r="L1" s="182" t="s">
        <v>94</v>
      </c>
    </row>
    <row r="2" spans="1:18" x14ac:dyDescent="0.25">
      <c r="A2" s="12" t="s">
        <v>124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8" x14ac:dyDescent="0.25">
      <c r="A3" s="12" t="s">
        <v>125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8" x14ac:dyDescent="0.25">
      <c r="A4" s="12" t="s">
        <v>126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8" x14ac:dyDescent="0.25">
      <c r="A5" s="4"/>
    </row>
    <row r="6" spans="1:18" s="6" customFormat="1" ht="22.2" customHeight="1" x14ac:dyDescent="0.3">
      <c r="A6" s="200" t="s">
        <v>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2"/>
      <c r="M6" s="5"/>
      <c r="N6" s="5"/>
      <c r="O6" s="5"/>
      <c r="P6" s="5"/>
      <c r="Q6" s="5"/>
      <c r="R6" s="5"/>
    </row>
    <row r="7" spans="1:18" s="6" customFormat="1" ht="17.399999999999999" x14ac:dyDescent="0.3">
      <c r="A7" s="7"/>
      <c r="B7" s="211" t="s">
        <v>99</v>
      </c>
      <c r="C7" s="203"/>
      <c r="D7" s="203"/>
      <c r="E7" s="203"/>
      <c r="F7" s="203"/>
      <c r="G7" s="203"/>
      <c r="H7" s="203"/>
      <c r="I7" s="203"/>
      <c r="J7" s="203"/>
      <c r="K7" s="203"/>
      <c r="L7" s="204"/>
      <c r="M7" s="5"/>
      <c r="N7" s="5"/>
      <c r="O7" s="5"/>
      <c r="P7" s="5"/>
      <c r="Q7" s="5"/>
      <c r="R7" s="5"/>
    </row>
    <row r="8" spans="1:18" s="6" customFormat="1" ht="17.399999999999999" x14ac:dyDescent="0.3">
      <c r="A8" s="7"/>
      <c r="B8" s="212" t="s">
        <v>100</v>
      </c>
      <c r="C8" s="205"/>
      <c r="D8" s="205"/>
      <c r="E8" s="205"/>
      <c r="F8" s="205"/>
      <c r="G8" s="205"/>
      <c r="H8" s="205"/>
      <c r="I8" s="205"/>
      <c r="J8" s="205"/>
      <c r="K8" s="205"/>
      <c r="L8" s="206"/>
      <c r="M8" s="5"/>
      <c r="N8" s="5"/>
      <c r="O8" s="5"/>
      <c r="P8" s="5"/>
      <c r="Q8" s="5"/>
      <c r="R8" s="5"/>
    </row>
    <row r="9" spans="1:18" s="6" customFormat="1" ht="17.399999999999999" x14ac:dyDescent="0.3">
      <c r="A9" s="7"/>
      <c r="B9" s="212" t="s">
        <v>101</v>
      </c>
      <c r="C9" s="205"/>
      <c r="D9" s="205"/>
      <c r="E9" s="205"/>
      <c r="F9" s="205"/>
      <c r="G9" s="205"/>
      <c r="H9" s="205"/>
      <c r="I9" s="205"/>
      <c r="J9" s="205"/>
      <c r="K9" s="205"/>
      <c r="L9" s="206"/>
      <c r="M9" s="5"/>
      <c r="N9" s="5"/>
      <c r="O9" s="5"/>
      <c r="P9" s="5"/>
      <c r="Q9" s="5"/>
      <c r="R9" s="5"/>
    </row>
    <row r="10" spans="1:18" s="6" customFormat="1" ht="17.399999999999999" x14ac:dyDescent="0.3">
      <c r="A10" s="7"/>
      <c r="B10" s="73" t="s">
        <v>27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4"/>
      <c r="M10" s="5"/>
      <c r="N10" s="5"/>
      <c r="O10" s="5"/>
      <c r="P10" s="5"/>
      <c r="Q10" s="5"/>
      <c r="R10" s="5"/>
    </row>
    <row r="11" spans="1:18" s="6" customFormat="1" ht="18.600000000000001" customHeight="1" x14ac:dyDescent="0.3">
      <c r="A11" s="8"/>
      <c r="B11" s="121" t="s">
        <v>66</v>
      </c>
      <c r="C11" s="9"/>
      <c r="D11" s="9"/>
      <c r="E11" s="9"/>
      <c r="F11" s="9"/>
      <c r="G11" s="9"/>
      <c r="H11" s="9"/>
      <c r="I11" s="9"/>
      <c r="J11" s="9"/>
      <c r="K11" s="9"/>
      <c r="L11" s="10"/>
      <c r="M11" s="5"/>
      <c r="N11" s="5"/>
      <c r="O11" s="5"/>
      <c r="P11" s="5"/>
      <c r="Q11" s="5"/>
      <c r="R11" s="5"/>
    </row>
    <row r="12" spans="1:18" s="6" customFormat="1" ht="11.4" customHeight="1" x14ac:dyDescent="0.3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" customFormat="1" ht="22.2" customHeight="1" x14ac:dyDescent="0.3">
      <c r="A13" s="200" t="s">
        <v>26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5"/>
      <c r="N13" s="5"/>
      <c r="O13" s="5"/>
      <c r="P13" s="5"/>
      <c r="Q13" s="5"/>
      <c r="R13" s="5"/>
    </row>
    <row r="14" spans="1:18" s="6" customFormat="1" ht="18" x14ac:dyDescent="0.3">
      <c r="A14" s="7"/>
      <c r="B14" s="70" t="s">
        <v>28</v>
      </c>
      <c r="C14" s="213" t="s">
        <v>102</v>
      </c>
      <c r="D14" s="213"/>
      <c r="E14" s="213"/>
      <c r="F14" s="213"/>
      <c r="G14" s="213"/>
      <c r="H14" s="213"/>
      <c r="I14" s="213"/>
      <c r="J14" s="213"/>
      <c r="K14" s="213"/>
      <c r="L14" s="214"/>
      <c r="M14" s="5"/>
      <c r="N14" s="5"/>
      <c r="O14" s="5"/>
      <c r="P14" s="5"/>
      <c r="Q14" s="5"/>
      <c r="R14" s="5"/>
    </row>
    <row r="15" spans="1:18" s="6" customFormat="1" ht="17.399999999999999" x14ac:dyDescent="0.3">
      <c r="A15" s="7"/>
      <c r="B15" s="70"/>
      <c r="C15" s="213" t="s">
        <v>103</v>
      </c>
      <c r="D15" s="213"/>
      <c r="E15" s="213"/>
      <c r="F15" s="213"/>
      <c r="G15" s="213"/>
      <c r="H15" s="213"/>
      <c r="I15" s="213"/>
      <c r="J15" s="213"/>
      <c r="K15" s="213"/>
      <c r="L15" s="214"/>
      <c r="M15" s="5"/>
      <c r="N15" s="5"/>
      <c r="O15" s="5"/>
      <c r="P15" s="5"/>
      <c r="Q15" s="5"/>
      <c r="R15" s="5"/>
    </row>
    <row r="16" spans="1:18" s="6" customFormat="1" ht="25.8" customHeight="1" x14ac:dyDescent="0.3">
      <c r="A16" s="7"/>
      <c r="B16" s="70"/>
      <c r="C16" s="213" t="s">
        <v>104</v>
      </c>
      <c r="D16" s="213"/>
      <c r="E16" s="213"/>
      <c r="F16" s="213"/>
      <c r="G16" s="213"/>
      <c r="H16" s="213"/>
      <c r="I16" s="213"/>
      <c r="J16" s="213"/>
      <c r="K16" s="213"/>
      <c r="L16" s="214"/>
      <c r="M16" s="5"/>
      <c r="N16" s="5"/>
      <c r="O16" s="5"/>
      <c r="P16" s="5"/>
      <c r="Q16" s="5"/>
      <c r="R16" s="5"/>
    </row>
    <row r="17" spans="1:18" s="6" customFormat="1" ht="17.399999999999999" x14ac:dyDescent="0.3">
      <c r="A17" s="7"/>
      <c r="B17" s="70" t="s">
        <v>23</v>
      </c>
      <c r="C17" s="213" t="s">
        <v>105</v>
      </c>
      <c r="D17" s="213"/>
      <c r="E17" s="213"/>
      <c r="F17" s="213"/>
      <c r="G17" s="213"/>
      <c r="H17" s="213"/>
      <c r="I17" s="213"/>
      <c r="J17" s="213"/>
      <c r="K17" s="213"/>
      <c r="L17" s="214"/>
      <c r="M17" s="5"/>
      <c r="N17" s="5"/>
      <c r="O17" s="5"/>
      <c r="P17" s="5"/>
      <c r="Q17" s="5"/>
      <c r="R17" s="5"/>
    </row>
    <row r="18" spans="1:18" s="6" customFormat="1" ht="25.8" customHeight="1" x14ac:dyDescent="0.3">
      <c r="A18" s="7"/>
      <c r="B18" s="70"/>
      <c r="C18" s="213" t="s">
        <v>106</v>
      </c>
      <c r="D18" s="213"/>
      <c r="E18" s="213"/>
      <c r="F18" s="213"/>
      <c r="G18" s="213"/>
      <c r="H18" s="213"/>
      <c r="I18" s="213"/>
      <c r="J18" s="213"/>
      <c r="K18" s="213"/>
      <c r="L18" s="214"/>
      <c r="M18" s="5"/>
      <c r="N18" s="5"/>
      <c r="O18" s="5"/>
      <c r="P18" s="5"/>
      <c r="Q18" s="5"/>
      <c r="R18" s="5"/>
    </row>
    <row r="19" spans="1:18" s="6" customFormat="1" ht="17.399999999999999" x14ac:dyDescent="0.3">
      <c r="A19" s="7"/>
      <c r="B19" s="70" t="s">
        <v>111</v>
      </c>
      <c r="C19" s="213" t="s">
        <v>107</v>
      </c>
      <c r="D19" s="213"/>
      <c r="E19" s="213"/>
      <c r="F19" s="213"/>
      <c r="G19" s="213"/>
      <c r="H19" s="213"/>
      <c r="I19" s="213"/>
      <c r="J19" s="213"/>
      <c r="K19" s="213"/>
      <c r="L19" s="214"/>
      <c r="M19" s="5"/>
      <c r="N19" s="5"/>
      <c r="O19" s="5"/>
      <c r="P19" s="5"/>
      <c r="Q19" s="5"/>
      <c r="R19" s="5"/>
    </row>
    <row r="20" spans="1:18" s="6" customFormat="1" ht="17.399999999999999" x14ac:dyDescent="0.3">
      <c r="A20" s="7"/>
      <c r="B20" s="70" t="s">
        <v>112</v>
      </c>
      <c r="C20" s="213" t="s">
        <v>108</v>
      </c>
      <c r="D20" s="213"/>
      <c r="E20" s="213"/>
      <c r="F20" s="213"/>
      <c r="G20" s="213"/>
      <c r="H20" s="213"/>
      <c r="I20" s="213"/>
      <c r="J20" s="213"/>
      <c r="K20" s="213"/>
      <c r="L20" s="214"/>
      <c r="M20" s="5"/>
      <c r="N20" s="5"/>
      <c r="O20" s="5"/>
      <c r="P20" s="5"/>
      <c r="Q20" s="5"/>
      <c r="R20" s="5"/>
    </row>
    <row r="21" spans="1:18" s="6" customFormat="1" ht="17.399999999999999" x14ac:dyDescent="0.3">
      <c r="A21" s="7"/>
      <c r="B21" s="70"/>
      <c r="C21" s="213" t="s">
        <v>109</v>
      </c>
      <c r="D21" s="213"/>
      <c r="E21" s="213"/>
      <c r="F21" s="213"/>
      <c r="G21" s="213"/>
      <c r="H21" s="213"/>
      <c r="I21" s="213"/>
      <c r="J21" s="213"/>
      <c r="K21" s="213"/>
      <c r="L21" s="214"/>
      <c r="M21" s="5"/>
      <c r="N21" s="5"/>
      <c r="O21" s="5"/>
      <c r="P21" s="5"/>
      <c r="Q21" s="5"/>
      <c r="R21" s="5"/>
    </row>
    <row r="22" spans="1:18" s="6" customFormat="1" ht="25.8" customHeight="1" x14ac:dyDescent="0.3">
      <c r="A22" s="7"/>
      <c r="B22" s="70"/>
      <c r="C22" s="213" t="s">
        <v>110</v>
      </c>
      <c r="D22" s="213"/>
      <c r="E22" s="213"/>
      <c r="F22" s="213"/>
      <c r="G22" s="213"/>
      <c r="H22" s="213"/>
      <c r="I22" s="213"/>
      <c r="J22" s="213"/>
      <c r="K22" s="213"/>
      <c r="L22" s="214"/>
      <c r="M22" s="5"/>
      <c r="N22" s="5"/>
      <c r="O22" s="5"/>
      <c r="P22" s="5"/>
      <c r="Q22" s="5"/>
      <c r="R22" s="5"/>
    </row>
    <row r="23" spans="1:18" s="6" customFormat="1" ht="17.399999999999999" x14ac:dyDescent="0.3">
      <c r="A23" s="7"/>
      <c r="B23" s="70" t="s">
        <v>113</v>
      </c>
      <c r="C23" s="213" t="s">
        <v>115</v>
      </c>
      <c r="D23" s="207"/>
      <c r="E23" s="207"/>
      <c r="F23" s="207"/>
      <c r="G23" s="207"/>
      <c r="H23" s="207"/>
      <c r="I23" s="207"/>
      <c r="J23" s="207"/>
      <c r="K23" s="207"/>
      <c r="L23" s="208"/>
      <c r="M23" s="5"/>
      <c r="N23" s="5"/>
      <c r="O23" s="5"/>
      <c r="P23" s="5"/>
      <c r="Q23" s="5"/>
      <c r="R23" s="5"/>
    </row>
    <row r="24" spans="1:18" s="6" customFormat="1" ht="17.399999999999999" x14ac:dyDescent="0.3">
      <c r="A24" s="7"/>
      <c r="B24" s="70" t="s">
        <v>114</v>
      </c>
      <c r="C24" s="213" t="s">
        <v>116</v>
      </c>
      <c r="D24" s="207"/>
      <c r="E24" s="207"/>
      <c r="F24" s="207"/>
      <c r="G24" s="207"/>
      <c r="H24" s="207"/>
      <c r="I24" s="207"/>
      <c r="J24" s="207"/>
      <c r="K24" s="207"/>
      <c r="L24" s="208"/>
      <c r="M24" s="5"/>
      <c r="N24" s="5"/>
      <c r="O24" s="5"/>
      <c r="P24" s="5"/>
      <c r="Q24" s="5"/>
      <c r="R24" s="5"/>
    </row>
    <row r="25" spans="1:18" s="6" customFormat="1" ht="17.399999999999999" x14ac:dyDescent="0.3">
      <c r="A25" s="7"/>
      <c r="B25" s="70"/>
      <c r="C25" s="213" t="s">
        <v>117</v>
      </c>
      <c r="D25" s="207"/>
      <c r="E25" s="207"/>
      <c r="F25" s="207"/>
      <c r="G25" s="207"/>
      <c r="H25" s="207"/>
      <c r="I25" s="207"/>
      <c r="J25" s="207"/>
      <c r="K25" s="207"/>
      <c r="L25" s="208"/>
      <c r="M25" s="5"/>
      <c r="N25" s="5"/>
      <c r="O25" s="5"/>
      <c r="P25" s="5"/>
      <c r="Q25" s="5"/>
      <c r="R25" s="5"/>
    </row>
    <row r="26" spans="1:18" s="6" customFormat="1" ht="17.399999999999999" x14ac:dyDescent="0.3">
      <c r="A26" s="7"/>
      <c r="B26" s="70"/>
      <c r="C26" s="213" t="s">
        <v>118</v>
      </c>
      <c r="D26" s="207"/>
      <c r="E26" s="207"/>
      <c r="F26" s="207"/>
      <c r="G26" s="207"/>
      <c r="H26" s="207"/>
      <c r="I26" s="207"/>
      <c r="J26" s="207"/>
      <c r="K26" s="207"/>
      <c r="L26" s="208"/>
      <c r="M26" s="5"/>
      <c r="N26" s="5"/>
      <c r="O26" s="5"/>
      <c r="P26" s="5"/>
      <c r="Q26" s="5"/>
      <c r="R26" s="5"/>
    </row>
    <row r="27" spans="1:18" s="6" customFormat="1" ht="25.8" customHeight="1" x14ac:dyDescent="0.3">
      <c r="A27" s="7"/>
      <c r="B27" s="70"/>
      <c r="C27" s="213" t="s">
        <v>119</v>
      </c>
      <c r="D27" s="207"/>
      <c r="E27" s="207"/>
      <c r="F27" s="207"/>
      <c r="G27" s="207"/>
      <c r="H27" s="207"/>
      <c r="I27" s="207"/>
      <c r="J27" s="207"/>
      <c r="K27" s="207"/>
      <c r="L27" s="208"/>
      <c r="M27" s="5"/>
      <c r="N27" s="5"/>
      <c r="O27" s="5"/>
      <c r="P27" s="5"/>
      <c r="Q27" s="5"/>
      <c r="R27" s="5"/>
    </row>
    <row r="28" spans="1:18" s="6" customFormat="1" ht="19.8" customHeight="1" x14ac:dyDescent="0.3">
      <c r="A28" s="8"/>
      <c r="B28" s="71" t="s">
        <v>22</v>
      </c>
      <c r="C28" s="209" t="s">
        <v>24</v>
      </c>
      <c r="D28" s="209"/>
      <c r="E28" s="209"/>
      <c r="F28" s="209"/>
      <c r="G28" s="209"/>
      <c r="H28" s="209"/>
      <c r="I28" s="209"/>
      <c r="J28" s="209"/>
      <c r="K28" s="209"/>
      <c r="L28" s="210"/>
      <c r="M28" s="5"/>
      <c r="N28" s="5"/>
      <c r="O28" s="5"/>
      <c r="P28" s="5"/>
      <c r="Q28" s="5"/>
      <c r="R28" s="5"/>
    </row>
    <row r="29" spans="1:18" s="6" customFormat="1" ht="12" customHeight="1" x14ac:dyDescent="0.3">
      <c r="B29" s="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6" customFormat="1" ht="22.2" customHeight="1" x14ac:dyDescent="0.3">
      <c r="A30" s="200" t="s">
        <v>25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2"/>
      <c r="M30" s="5"/>
      <c r="N30" s="5"/>
      <c r="O30" s="5"/>
      <c r="P30" s="5"/>
      <c r="Q30" s="5"/>
      <c r="R30" s="5"/>
    </row>
    <row r="31" spans="1:18" s="6" customFormat="1" ht="17.399999999999999" x14ac:dyDescent="0.3">
      <c r="A31" s="215"/>
      <c r="B31" s="218" t="s">
        <v>121</v>
      </c>
      <c r="C31" s="213" t="s">
        <v>122</v>
      </c>
      <c r="D31" s="216"/>
      <c r="E31" s="216"/>
      <c r="F31" s="216"/>
      <c r="G31" s="216"/>
      <c r="H31" s="216"/>
      <c r="I31" s="216"/>
      <c r="J31" s="216"/>
      <c r="K31" s="216"/>
      <c r="L31" s="217"/>
      <c r="M31" s="5"/>
      <c r="N31" s="5"/>
      <c r="O31" s="5"/>
      <c r="P31" s="5"/>
      <c r="Q31" s="5"/>
      <c r="R31" s="5"/>
    </row>
    <row r="32" spans="1:18" s="6" customFormat="1" ht="17.399999999999999" x14ac:dyDescent="0.3">
      <c r="A32" s="8"/>
      <c r="B32" s="72" t="s">
        <v>120</v>
      </c>
      <c r="C32" s="209" t="s">
        <v>123</v>
      </c>
      <c r="D32" s="209"/>
      <c r="E32" s="209"/>
      <c r="F32" s="209"/>
      <c r="G32" s="209"/>
      <c r="H32" s="209"/>
      <c r="I32" s="209"/>
      <c r="J32" s="209"/>
      <c r="K32" s="209"/>
      <c r="L32" s="210"/>
      <c r="M32" s="5"/>
      <c r="N32" s="5"/>
      <c r="O32" s="5"/>
      <c r="P32" s="5"/>
      <c r="Q32" s="5"/>
      <c r="R32" s="5"/>
    </row>
    <row r="33" spans="1:44" ht="9" customHeight="1" x14ac:dyDescent="0.25">
      <c r="B33" s="12"/>
    </row>
    <row r="34" spans="1:44" ht="31.2" customHeight="1" thickBot="1" x14ac:dyDescent="0.35">
      <c r="A34" s="136" t="s">
        <v>74</v>
      </c>
      <c r="C34" s="14"/>
      <c r="D34" s="143"/>
      <c r="E34" s="143"/>
      <c r="F34" s="14"/>
      <c r="G34" s="15"/>
      <c r="H34" s="15"/>
      <c r="I34" s="15"/>
      <c r="L34" s="15"/>
      <c r="M34" s="15"/>
      <c r="N34" s="15"/>
      <c r="O34" s="15"/>
      <c r="P34" s="15"/>
      <c r="Q34" s="15"/>
      <c r="R34" s="15"/>
      <c r="S34" s="12" t="s">
        <v>4</v>
      </c>
      <c r="Z34" s="12" t="s">
        <v>5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44" s="24" customFormat="1" ht="43.8" customHeight="1" thickBot="1" x14ac:dyDescent="0.4">
      <c r="A35" s="172" t="s">
        <v>77</v>
      </c>
      <c r="B35" s="76" t="s">
        <v>88</v>
      </c>
      <c r="C35" s="75" t="s">
        <v>29</v>
      </c>
      <c r="D35" s="75" t="s">
        <v>53</v>
      </c>
      <c r="E35" s="75" t="s">
        <v>54</v>
      </c>
      <c r="F35" s="74" t="s">
        <v>21</v>
      </c>
      <c r="G35" s="164" t="s">
        <v>79</v>
      </c>
      <c r="H35" s="171" t="s">
        <v>87</v>
      </c>
      <c r="I35" s="164" t="s">
        <v>78</v>
      </c>
      <c r="J35" s="76" t="s">
        <v>89</v>
      </c>
      <c r="K35" s="75" t="s">
        <v>90</v>
      </c>
      <c r="L35" s="74" t="s">
        <v>91</v>
      </c>
      <c r="M35" s="20"/>
      <c r="N35" s="20" t="s">
        <v>75</v>
      </c>
      <c r="O35" s="20" t="s">
        <v>76</v>
      </c>
      <c r="P35" s="20" t="s">
        <v>18</v>
      </c>
      <c r="Q35" s="20" t="s">
        <v>9</v>
      </c>
      <c r="R35" s="19"/>
      <c r="S35" s="21" t="s">
        <v>7</v>
      </c>
      <c r="T35" s="22" t="s">
        <v>1</v>
      </c>
      <c r="U35" s="22" t="s">
        <v>12</v>
      </c>
      <c r="V35" s="22" t="s">
        <v>11</v>
      </c>
      <c r="W35" s="22" t="s">
        <v>0</v>
      </c>
      <c r="X35" s="23" t="s">
        <v>10</v>
      </c>
      <c r="Z35" s="25" t="s">
        <v>8</v>
      </c>
      <c r="AA35" s="26" t="s">
        <v>19</v>
      </c>
      <c r="AB35" s="26" t="s">
        <v>20</v>
      </c>
      <c r="AC35" s="27" t="s">
        <v>13</v>
      </c>
      <c r="AD35" s="28"/>
      <c r="AE35" s="29" t="s">
        <v>15</v>
      </c>
      <c r="AF35" s="26" t="s">
        <v>14</v>
      </c>
      <c r="AG35" s="27" t="s">
        <v>16</v>
      </c>
      <c r="AH35" s="30"/>
      <c r="AI35" s="31" t="s">
        <v>17</v>
      </c>
      <c r="AJ35" s="32"/>
      <c r="AK35" s="24" t="s">
        <v>6</v>
      </c>
      <c r="AL35" s="2">
        <v>0.5</v>
      </c>
      <c r="AR35" s="20"/>
    </row>
    <row r="36" spans="1:44" ht="13.2" customHeight="1" x14ac:dyDescent="0.25">
      <c r="A36" s="173">
        <v>1</v>
      </c>
      <c r="B36" s="111">
        <v>8.2000000000000003E-2</v>
      </c>
      <c r="C36" s="61">
        <v>0.05</v>
      </c>
      <c r="D36" s="62">
        <v>0.23990194141809149</v>
      </c>
      <c r="E36" s="62">
        <v>1</v>
      </c>
      <c r="F36" s="63">
        <v>0.5</v>
      </c>
      <c r="G36" s="162"/>
      <c r="H36" s="34">
        <f t="shared" ref="H36:H41" si="0">IF(OR(N36="*",O36="*"),"*",Q36/0.08)</f>
        <v>0.2</v>
      </c>
      <c r="I36" s="163"/>
      <c r="J36" s="166">
        <v>0</v>
      </c>
      <c r="K36" s="167">
        <f t="shared" ref="K36:K41" si="1">L36/0.08</f>
        <v>0</v>
      </c>
      <c r="L36" s="170">
        <f t="shared" ref="L36:L41" si="2">IF(ISERROR(Q36),0,Q36*J36)</f>
        <v>0</v>
      </c>
      <c r="M36" s="36"/>
      <c r="N36" s="144">
        <f t="shared" ref="N36:N41" si="3">IF(D36&gt;E36,"*",0)</f>
        <v>0</v>
      </c>
      <c r="O36" s="144">
        <f t="shared" ref="O36:O41" si="4">IF(ISERROR(Q36),"*",0)</f>
        <v>0</v>
      </c>
      <c r="P36" s="37">
        <f>MAX(AI36,AG36)</f>
        <v>1.2161568937310536E-2</v>
      </c>
      <c r="Q36" s="35">
        <f t="shared" ref="Q36:Q97" si="5">P36/Z36</f>
        <v>1.6E-2</v>
      </c>
      <c r="R36" s="33"/>
      <c r="S36" s="38">
        <f t="shared" ref="S36:S41" si="6">((1-C36)*B36)+(0.5*C36)</f>
        <v>0.10289999999999999</v>
      </c>
      <c r="T36" s="18">
        <f t="shared" ref="T36:T41" si="7">-(1/(F36*S36))</f>
        <v>-19.436345966958214</v>
      </c>
      <c r="U36" s="39">
        <f t="shared" ref="U36:U41" si="8">D36-S36</f>
        <v>0.13700194141809149</v>
      </c>
      <c r="V36" s="39">
        <f t="shared" ref="V36:V41" si="9">E36-S36</f>
        <v>0.89710000000000001</v>
      </c>
      <c r="W36" s="40">
        <f>(EXP(T36*V36)-EXP(T36*U36))/(T36*(V36-U36))</f>
        <v>4.7213783329245109E-3</v>
      </c>
      <c r="X36" s="41">
        <v>0.2</v>
      </c>
      <c r="Z36" s="42">
        <f t="shared" ref="Z36:Z41" si="10">E36-D36</f>
        <v>0.76009805858190849</v>
      </c>
      <c r="AA36" s="17" t="b">
        <f t="shared" ref="AA36:AA41" si="11">IF(D36&gt;S36,TRUE,FALSE)</f>
        <v>1</v>
      </c>
      <c r="AB36" s="17" t="b">
        <f t="shared" ref="AB36:AB41" si="12">IF(E36&gt;S36,TRUE,FALSE)</f>
        <v>1</v>
      </c>
      <c r="AC36" s="43">
        <f t="shared" ref="AC36:AC41" si="13">IF(AA36=FALSE, IF(AB36=FALSE,Z36,S36-D36),0)</f>
        <v>0</v>
      </c>
      <c r="AD36" s="17"/>
      <c r="AE36" s="42">
        <f t="shared" ref="AE36:AE41" si="14">(EXP(T36*(E36-S36))-EXP(T36*(D36-S36)))/(T36)</f>
        <v>3.5887105046866082E-3</v>
      </c>
      <c r="AF36" s="44">
        <f t="shared" ref="AF36:AF41" si="15">(EXP(T36*(E36-S36))-EXP(T36*(S36-S36)))/(T36)</f>
        <v>5.1449998623181975E-2</v>
      </c>
      <c r="AG36" s="43">
        <f>IF(AA36+AB36=0,AC36,IF(AA36+AB36=1,AF36+AC36,AE36))</f>
        <v>3.5887105046866082E-3</v>
      </c>
      <c r="AH36" s="17"/>
      <c r="AI36" s="45">
        <f>Z36*(X36*0.08)</f>
        <v>1.2161568937310536E-2</v>
      </c>
      <c r="AJ36" s="17"/>
      <c r="AK36" s="24" t="s">
        <v>2</v>
      </c>
      <c r="AL36" s="2">
        <v>1.5</v>
      </c>
      <c r="AR36" s="36"/>
    </row>
    <row r="37" spans="1:44" x14ac:dyDescent="0.25">
      <c r="A37" s="173">
        <v>2</v>
      </c>
      <c r="B37" s="60">
        <v>8.2000000000000003E-2</v>
      </c>
      <c r="C37" s="61">
        <v>0.05</v>
      </c>
      <c r="D37" s="62">
        <v>0.23990194141809149</v>
      </c>
      <c r="E37" s="62">
        <v>1</v>
      </c>
      <c r="F37" s="63">
        <v>0.5</v>
      </c>
      <c r="G37" s="162"/>
      <c r="H37" s="34">
        <f t="shared" si="0"/>
        <v>0.2</v>
      </c>
      <c r="I37" s="163"/>
      <c r="J37" s="68">
        <v>0</v>
      </c>
      <c r="K37" s="168">
        <f t="shared" si="1"/>
        <v>0</v>
      </c>
      <c r="L37" s="145">
        <f t="shared" si="2"/>
        <v>0</v>
      </c>
      <c r="M37" s="36"/>
      <c r="N37" s="144">
        <f t="shared" si="3"/>
        <v>0</v>
      </c>
      <c r="O37" s="144">
        <f t="shared" si="4"/>
        <v>0</v>
      </c>
      <c r="P37" s="37">
        <f t="shared" ref="P37:P97" si="16">MAX(AI37,AG37)</f>
        <v>1.2161568937310536E-2</v>
      </c>
      <c r="Q37" s="35">
        <f t="shared" si="5"/>
        <v>1.6E-2</v>
      </c>
      <c r="R37" s="33"/>
      <c r="S37" s="38">
        <f t="shared" si="6"/>
        <v>0.10289999999999999</v>
      </c>
      <c r="T37" s="18">
        <f t="shared" si="7"/>
        <v>-19.436345966958214</v>
      </c>
      <c r="U37" s="39">
        <f t="shared" si="8"/>
        <v>0.13700194141809149</v>
      </c>
      <c r="V37" s="39">
        <f t="shared" si="9"/>
        <v>0.89710000000000001</v>
      </c>
      <c r="W37" s="40">
        <f t="shared" ref="W37:W97" si="17">(EXP(T37*V37)-EXP(T37*U37))/(T37*(V37-U37))</f>
        <v>4.7213783329245109E-3</v>
      </c>
      <c r="X37" s="41">
        <v>0.2</v>
      </c>
      <c r="Z37" s="42">
        <f t="shared" si="10"/>
        <v>0.76009805858190849</v>
      </c>
      <c r="AA37" s="17" t="b">
        <f t="shared" si="11"/>
        <v>1</v>
      </c>
      <c r="AB37" s="17" t="b">
        <f t="shared" si="12"/>
        <v>1</v>
      </c>
      <c r="AC37" s="43">
        <f t="shared" si="13"/>
        <v>0</v>
      </c>
      <c r="AD37" s="17"/>
      <c r="AE37" s="42">
        <f t="shared" si="14"/>
        <v>3.5887105046866082E-3</v>
      </c>
      <c r="AF37" s="44">
        <f t="shared" si="15"/>
        <v>5.1449998623181975E-2</v>
      </c>
      <c r="AG37" s="43">
        <f t="shared" ref="AG37:AG97" si="18">IF(AA37+AB37=0,AC37,IF(AA37+AB37=1,AF37+AC37,AE37))</f>
        <v>3.5887105046866082E-3</v>
      </c>
      <c r="AH37" s="17"/>
      <c r="AI37" s="45">
        <f t="shared" ref="AI37:AI97" si="19">Z37*(X37*0.08)</f>
        <v>1.2161568937310536E-2</v>
      </c>
    </row>
    <row r="38" spans="1:44" x14ac:dyDescent="0.25">
      <c r="A38" s="173">
        <v>3</v>
      </c>
      <c r="B38" s="60">
        <v>8.2000000000000003E-2</v>
      </c>
      <c r="C38" s="61">
        <v>0.05</v>
      </c>
      <c r="D38" s="62">
        <v>0.16699397079898987</v>
      </c>
      <c r="E38" s="62">
        <v>0.23990194141809149</v>
      </c>
      <c r="F38" s="63">
        <v>0.5</v>
      </c>
      <c r="G38" s="162"/>
      <c r="H38" s="34">
        <f t="shared" si="0"/>
        <v>1.9227497760100232</v>
      </c>
      <c r="I38" s="163"/>
      <c r="J38" s="68">
        <v>10000</v>
      </c>
      <c r="K38" s="168">
        <f t="shared" si="1"/>
        <v>19227.497760100232</v>
      </c>
      <c r="L38" s="145">
        <f t="shared" si="2"/>
        <v>1538.1998208080186</v>
      </c>
      <c r="M38" s="36"/>
      <c r="N38" s="144">
        <f t="shared" si="3"/>
        <v>0</v>
      </c>
      <c r="O38" s="144">
        <f t="shared" si="4"/>
        <v>0</v>
      </c>
      <c r="P38" s="37">
        <f t="shared" si="16"/>
        <v>1.121470273417784E-2</v>
      </c>
      <c r="Q38" s="35">
        <f t="shared" si="5"/>
        <v>0.15381998208080186</v>
      </c>
      <c r="R38" s="33"/>
      <c r="S38" s="38">
        <f t="shared" si="6"/>
        <v>0.10289999999999999</v>
      </c>
      <c r="T38" s="18">
        <f t="shared" si="7"/>
        <v>-19.436345966958214</v>
      </c>
      <c r="U38" s="39">
        <f t="shared" si="8"/>
        <v>6.4093970798989874E-2</v>
      </c>
      <c r="V38" s="39">
        <f t="shared" si="9"/>
        <v>0.13700194141809149</v>
      </c>
      <c r="W38" s="40">
        <f t="shared" si="17"/>
        <v>0.15381998208080186</v>
      </c>
      <c r="X38" s="41">
        <v>0.2</v>
      </c>
      <c r="Z38" s="42">
        <f t="shared" si="10"/>
        <v>7.290797061910162E-2</v>
      </c>
      <c r="AA38" s="17" t="b">
        <f t="shared" si="11"/>
        <v>1</v>
      </c>
      <c r="AB38" s="17" t="b">
        <f t="shared" si="12"/>
        <v>1</v>
      </c>
      <c r="AC38" s="43">
        <f t="shared" si="13"/>
        <v>0</v>
      </c>
      <c r="AD38" s="17"/>
      <c r="AE38" s="42">
        <f t="shared" si="14"/>
        <v>1.121470273417784E-2</v>
      </c>
      <c r="AF38" s="44">
        <f t="shared" si="15"/>
        <v>4.7861288118495368E-2</v>
      </c>
      <c r="AG38" s="43">
        <f t="shared" si="18"/>
        <v>1.121470273417784E-2</v>
      </c>
      <c r="AH38" s="17"/>
      <c r="AI38" s="45">
        <f t="shared" si="19"/>
        <v>1.166527529905626E-3</v>
      </c>
    </row>
    <row r="39" spans="1:44" x14ac:dyDescent="0.25">
      <c r="A39" s="173">
        <v>4</v>
      </c>
      <c r="B39" s="60">
        <v>8.2000000000000003E-2</v>
      </c>
      <c r="C39" s="61">
        <v>0.05</v>
      </c>
      <c r="D39" s="62">
        <v>9.408600017988826E-2</v>
      </c>
      <c r="E39" s="62">
        <v>0.16699397079898987</v>
      </c>
      <c r="F39" s="63">
        <v>0.5</v>
      </c>
      <c r="G39" s="162"/>
      <c r="H39" s="34">
        <f t="shared" si="0"/>
        <v>7.7941727115702282</v>
      </c>
      <c r="I39" s="163"/>
      <c r="J39" s="68">
        <v>0</v>
      </c>
      <c r="K39" s="168">
        <f t="shared" si="1"/>
        <v>0</v>
      </c>
      <c r="L39" s="145">
        <f t="shared" si="2"/>
        <v>0</v>
      </c>
      <c r="M39" s="36"/>
      <c r="N39" s="144">
        <f t="shared" si="3"/>
        <v>0</v>
      </c>
      <c r="O39" s="144">
        <f t="shared" si="4"/>
        <v>0</v>
      </c>
      <c r="P39" s="37">
        <f t="shared" si="16"/>
        <v>4.5460585204429256E-2</v>
      </c>
      <c r="Q39" s="35">
        <f t="shared" si="5"/>
        <v>0.62353381692561827</v>
      </c>
      <c r="R39" s="33"/>
      <c r="S39" s="38">
        <f t="shared" si="6"/>
        <v>0.10289999999999999</v>
      </c>
      <c r="T39" s="18">
        <f t="shared" si="7"/>
        <v>-19.436345966958214</v>
      </c>
      <c r="U39" s="39">
        <f t="shared" si="8"/>
        <v>-8.8139998201117314E-3</v>
      </c>
      <c r="V39" s="39">
        <f t="shared" si="9"/>
        <v>6.4093970798989874E-2</v>
      </c>
      <c r="W39" s="40">
        <f t="shared" si="17"/>
        <v>0.63450648759361039</v>
      </c>
      <c r="X39" s="41">
        <v>0.2</v>
      </c>
      <c r="Z39" s="42">
        <f t="shared" si="10"/>
        <v>7.2907970619101606E-2</v>
      </c>
      <c r="AA39" s="17" t="b">
        <f t="shared" si="11"/>
        <v>0</v>
      </c>
      <c r="AB39" s="17" t="b">
        <f t="shared" si="12"/>
        <v>1</v>
      </c>
      <c r="AC39" s="43">
        <f t="shared" si="13"/>
        <v>8.8139998201117314E-3</v>
      </c>
      <c r="AD39" s="17"/>
      <c r="AE39" s="42">
        <f t="shared" si="14"/>
        <v>4.626058035510431E-2</v>
      </c>
      <c r="AF39" s="44">
        <f t="shared" si="15"/>
        <v>3.6646585384317525E-2</v>
      </c>
      <c r="AG39" s="43">
        <f t="shared" si="18"/>
        <v>4.5460585204429256E-2</v>
      </c>
      <c r="AH39" s="17"/>
      <c r="AI39" s="45">
        <f t="shared" si="19"/>
        <v>1.1665275299056258E-3</v>
      </c>
    </row>
    <row r="40" spans="1:44" x14ac:dyDescent="0.25">
      <c r="A40" s="173">
        <v>5</v>
      </c>
      <c r="B40" s="60">
        <v>8.2000000000000003E-2</v>
      </c>
      <c r="C40" s="61">
        <v>0.05</v>
      </c>
      <c r="D40" s="62">
        <v>1.7359040623595621E-3</v>
      </c>
      <c r="E40" s="62">
        <v>9.408600017988826E-2</v>
      </c>
      <c r="F40" s="63">
        <v>0.5</v>
      </c>
      <c r="G40" s="162"/>
      <c r="H40" s="34">
        <f t="shared" si="0"/>
        <v>12.5</v>
      </c>
      <c r="I40" s="163"/>
      <c r="J40" s="68">
        <v>0</v>
      </c>
      <c r="K40" s="168">
        <f t="shared" si="1"/>
        <v>0</v>
      </c>
      <c r="L40" s="145">
        <f t="shared" si="2"/>
        <v>0</v>
      </c>
      <c r="M40" s="36"/>
      <c r="N40" s="144">
        <f t="shared" si="3"/>
        <v>0</v>
      </c>
      <c r="O40" s="144">
        <f t="shared" si="4"/>
        <v>0</v>
      </c>
      <c r="P40" s="37">
        <f t="shared" si="16"/>
        <v>9.2350096117528702E-2</v>
      </c>
      <c r="Q40" s="35">
        <f t="shared" si="5"/>
        <v>1</v>
      </c>
      <c r="R40" s="33"/>
      <c r="S40" s="38">
        <f t="shared" si="6"/>
        <v>0.10289999999999999</v>
      </c>
      <c r="T40" s="18">
        <f t="shared" si="7"/>
        <v>-19.436345966958214</v>
      </c>
      <c r="U40" s="39">
        <f t="shared" si="8"/>
        <v>-0.10116409593764043</v>
      </c>
      <c r="V40" s="39">
        <f t="shared" si="9"/>
        <v>-8.8139998201117314E-3</v>
      </c>
      <c r="W40" s="40">
        <f t="shared" si="17"/>
        <v>3.3187861460322354</v>
      </c>
      <c r="X40" s="41">
        <v>0.2</v>
      </c>
      <c r="Z40" s="42">
        <f t="shared" si="10"/>
        <v>9.2350096117528702E-2</v>
      </c>
      <c r="AA40" s="17" t="b">
        <f t="shared" si="11"/>
        <v>0</v>
      </c>
      <c r="AB40" s="17" t="b">
        <f t="shared" si="12"/>
        <v>0</v>
      </c>
      <c r="AC40" s="43">
        <f t="shared" si="13"/>
        <v>9.2350096117528702E-2</v>
      </c>
      <c r="AD40" s="17"/>
      <c r="AE40" s="42">
        <f t="shared" si="14"/>
        <v>0.3064902195795996</v>
      </c>
      <c r="AF40" s="44">
        <f t="shared" si="15"/>
        <v>-9.6139949707867815E-3</v>
      </c>
      <c r="AG40" s="43">
        <f t="shared" si="18"/>
        <v>9.2350096117528702E-2</v>
      </c>
      <c r="AH40" s="17"/>
      <c r="AI40" s="45">
        <f t="shared" si="19"/>
        <v>1.4776015378804592E-3</v>
      </c>
    </row>
    <row r="41" spans="1:44" ht="13.8" thickBot="1" x14ac:dyDescent="0.3">
      <c r="A41" s="174">
        <v>6</v>
      </c>
      <c r="B41" s="64">
        <v>8.2000000000000003E-2</v>
      </c>
      <c r="C41" s="65">
        <v>0.05</v>
      </c>
      <c r="D41" s="66">
        <v>0</v>
      </c>
      <c r="E41" s="66">
        <v>1.7359040623595621E-3</v>
      </c>
      <c r="F41" s="67">
        <v>0.5</v>
      </c>
      <c r="G41" s="162"/>
      <c r="H41" s="46">
        <f t="shared" si="0"/>
        <v>12.5</v>
      </c>
      <c r="I41" s="163"/>
      <c r="J41" s="69">
        <v>0</v>
      </c>
      <c r="K41" s="169">
        <f t="shared" si="1"/>
        <v>0</v>
      </c>
      <c r="L41" s="165">
        <f t="shared" si="2"/>
        <v>0</v>
      </c>
      <c r="M41" s="36"/>
      <c r="N41" s="144">
        <f t="shared" si="3"/>
        <v>0</v>
      </c>
      <c r="O41" s="144">
        <f t="shared" si="4"/>
        <v>0</v>
      </c>
      <c r="P41" s="37">
        <f t="shared" si="16"/>
        <v>1.7359040623595621E-3</v>
      </c>
      <c r="Q41" s="35">
        <f t="shared" si="5"/>
        <v>1</v>
      </c>
      <c r="R41" s="33"/>
      <c r="S41" s="38">
        <f t="shared" si="6"/>
        <v>0.10289999999999999</v>
      </c>
      <c r="T41" s="18">
        <f t="shared" si="7"/>
        <v>-19.436345966958214</v>
      </c>
      <c r="U41" s="39">
        <f t="shared" si="8"/>
        <v>-0.10289999999999999</v>
      </c>
      <c r="V41" s="39">
        <f t="shared" si="9"/>
        <v>-0.10116409593764043</v>
      </c>
      <c r="W41" s="40">
        <f t="shared" si="17"/>
        <v>7.2657942412160104</v>
      </c>
      <c r="X41" s="41">
        <v>0.2</v>
      </c>
      <c r="Z41" s="42">
        <f t="shared" si="10"/>
        <v>1.7359040623595621E-3</v>
      </c>
      <c r="AA41" s="17" t="b">
        <f t="shared" si="11"/>
        <v>0</v>
      </c>
      <c r="AB41" s="17" t="b">
        <f t="shared" si="12"/>
        <v>0</v>
      </c>
      <c r="AC41" s="43">
        <f t="shared" si="13"/>
        <v>1.7359040623595621E-3</v>
      </c>
      <c r="AD41" s="17"/>
      <c r="AE41" s="42">
        <f t="shared" si="14"/>
        <v>1.2612721739595557E-2</v>
      </c>
      <c r="AF41" s="44">
        <f t="shared" si="15"/>
        <v>-0.31610421455038634</v>
      </c>
      <c r="AG41" s="43">
        <f t="shared" si="18"/>
        <v>1.7359040623595621E-3</v>
      </c>
      <c r="AH41" s="17"/>
      <c r="AI41" s="45">
        <f t="shared" si="19"/>
        <v>2.7774464997752995E-5</v>
      </c>
    </row>
    <row r="42" spans="1:44" x14ac:dyDescent="0.25">
      <c r="A42" s="193"/>
      <c r="B42" s="194"/>
      <c r="C42" s="195"/>
      <c r="D42" s="194"/>
      <c r="E42" s="194"/>
      <c r="F42" s="196"/>
      <c r="G42" s="162"/>
      <c r="H42" s="163"/>
      <c r="I42" s="163"/>
      <c r="J42" s="197"/>
      <c r="K42" s="198"/>
      <c r="L42" s="199"/>
      <c r="M42" s="36"/>
      <c r="N42" s="144"/>
      <c r="O42" s="144"/>
      <c r="P42" s="37"/>
      <c r="Q42" s="35"/>
      <c r="R42" s="33"/>
      <c r="S42" s="38"/>
      <c r="T42" s="18"/>
      <c r="U42" s="39"/>
      <c r="V42" s="39"/>
      <c r="W42" s="40"/>
      <c r="X42" s="41"/>
      <c r="Z42" s="42"/>
      <c r="AA42" s="17"/>
      <c r="AB42" s="17"/>
      <c r="AC42" s="43"/>
      <c r="AD42" s="17"/>
      <c r="AE42" s="42"/>
      <c r="AF42" s="44"/>
      <c r="AG42" s="43"/>
      <c r="AH42" s="17"/>
      <c r="AI42" s="45"/>
    </row>
    <row r="43" spans="1:44" s="3" customFormat="1" x14ac:dyDescent="0.25">
      <c r="A43" s="161"/>
      <c r="B43" s="146"/>
      <c r="C43" s="141"/>
      <c r="D43" s="146"/>
      <c r="E43" s="146"/>
      <c r="F43" s="147"/>
      <c r="G43" s="33"/>
      <c r="H43" s="142"/>
      <c r="I43" s="142"/>
      <c r="J43" s="148"/>
      <c r="K43" s="148"/>
      <c r="L43" s="149"/>
      <c r="M43" s="149"/>
      <c r="N43" s="150"/>
      <c r="O43" s="150"/>
      <c r="P43" s="151"/>
      <c r="Q43" s="142"/>
      <c r="R43" s="33"/>
      <c r="S43" s="38"/>
      <c r="T43" s="152"/>
      <c r="U43" s="153"/>
      <c r="V43" s="153"/>
      <c r="W43" s="154"/>
      <c r="X43" s="155"/>
      <c r="Z43" s="156"/>
      <c r="AA43" s="157"/>
      <c r="AB43" s="157"/>
      <c r="AC43" s="158"/>
      <c r="AD43" s="157"/>
      <c r="AE43" s="156"/>
      <c r="AF43" s="159"/>
      <c r="AG43" s="158"/>
      <c r="AH43" s="157"/>
      <c r="AI43" s="160"/>
    </row>
    <row r="44" spans="1:44" s="3" customFormat="1" x14ac:dyDescent="0.25">
      <c r="A44" s="161"/>
      <c r="B44" s="146"/>
      <c r="C44" s="141"/>
      <c r="D44" s="190" t="s">
        <v>95</v>
      </c>
      <c r="E44" s="190"/>
      <c r="F44" s="190"/>
      <c r="G44" s="190"/>
      <c r="H44" s="190"/>
      <c r="I44" s="190"/>
      <c r="J44" s="190"/>
      <c r="K44" s="190"/>
      <c r="L44" s="190"/>
      <c r="M44" s="149"/>
      <c r="N44" s="150"/>
      <c r="O44" s="150"/>
      <c r="P44" s="151"/>
      <c r="Q44" s="142"/>
      <c r="R44" s="33"/>
      <c r="S44" s="38"/>
      <c r="T44" s="152"/>
      <c r="U44" s="153"/>
      <c r="V44" s="153"/>
      <c r="W44" s="154"/>
      <c r="X44" s="155"/>
      <c r="Z44" s="156"/>
      <c r="AA44" s="157"/>
      <c r="AB44" s="157"/>
      <c r="AC44" s="158"/>
      <c r="AD44" s="157"/>
      <c r="AE44" s="156"/>
      <c r="AF44" s="159"/>
      <c r="AG44" s="158"/>
      <c r="AH44" s="157"/>
      <c r="AI44" s="160"/>
    </row>
    <row r="45" spans="1:44" s="3" customFormat="1" x14ac:dyDescent="0.25">
      <c r="A45" s="161"/>
      <c r="B45" s="146"/>
      <c r="C45" s="141"/>
      <c r="D45" s="192" t="s">
        <v>97</v>
      </c>
      <c r="E45" s="190"/>
      <c r="F45" s="190"/>
      <c r="G45" s="190"/>
      <c r="H45" s="190"/>
      <c r="I45" s="190"/>
      <c r="J45" s="190"/>
      <c r="K45" s="190"/>
      <c r="L45" s="190"/>
      <c r="M45" s="149"/>
      <c r="N45" s="150"/>
      <c r="O45" s="150"/>
      <c r="P45" s="151"/>
      <c r="Q45" s="142"/>
      <c r="R45" s="33"/>
      <c r="S45" s="38"/>
      <c r="T45" s="152"/>
      <c r="U45" s="153"/>
      <c r="V45" s="153"/>
      <c r="W45" s="154"/>
      <c r="X45" s="155"/>
      <c r="Z45" s="156"/>
      <c r="AA45" s="157"/>
      <c r="AB45" s="157"/>
      <c r="AC45" s="158"/>
      <c r="AD45" s="157"/>
      <c r="AE45" s="156"/>
      <c r="AF45" s="159"/>
      <c r="AG45" s="158"/>
      <c r="AH45" s="157"/>
      <c r="AI45" s="160"/>
    </row>
    <row r="46" spans="1:44" s="3" customFormat="1" x14ac:dyDescent="0.25">
      <c r="A46" s="161"/>
      <c r="B46" s="146"/>
      <c r="C46" s="141"/>
      <c r="D46" s="191" t="s">
        <v>98</v>
      </c>
      <c r="E46" s="191"/>
      <c r="F46" s="191"/>
      <c r="G46" s="191"/>
      <c r="H46" s="191"/>
      <c r="I46" s="191"/>
      <c r="J46" s="191"/>
      <c r="K46" s="191"/>
      <c r="L46" s="191"/>
      <c r="M46" s="149"/>
      <c r="N46" s="150"/>
      <c r="O46" s="150"/>
      <c r="P46" s="151"/>
      <c r="Q46" s="142"/>
      <c r="R46" s="33"/>
      <c r="S46" s="38"/>
      <c r="T46" s="152"/>
      <c r="U46" s="153"/>
      <c r="V46" s="153"/>
      <c r="W46" s="154"/>
      <c r="X46" s="155"/>
      <c r="Z46" s="156"/>
      <c r="AA46" s="157"/>
      <c r="AB46" s="157"/>
      <c r="AC46" s="158"/>
      <c r="AD46" s="157"/>
      <c r="AE46" s="156"/>
      <c r="AF46" s="159"/>
      <c r="AG46" s="158"/>
      <c r="AH46" s="157"/>
      <c r="AI46" s="160"/>
    </row>
    <row r="47" spans="1:44" ht="18" thickBot="1" x14ac:dyDescent="0.35">
      <c r="A47" s="136" t="s">
        <v>72</v>
      </c>
      <c r="B47" s="140"/>
      <c r="C47" s="141"/>
      <c r="D47" s="189" t="s">
        <v>96</v>
      </c>
      <c r="E47" s="188"/>
      <c r="F47" s="188"/>
      <c r="G47" s="188"/>
      <c r="H47" s="188"/>
      <c r="I47" s="188"/>
      <c r="J47" s="188"/>
      <c r="K47" s="188"/>
      <c r="L47" s="188"/>
      <c r="M47" s="36"/>
      <c r="N47" s="144"/>
      <c r="O47" s="36"/>
      <c r="P47" s="37"/>
      <c r="Q47" s="35"/>
      <c r="R47" s="33"/>
      <c r="S47" s="38"/>
      <c r="T47" s="18"/>
      <c r="U47" s="39"/>
      <c r="V47" s="39"/>
      <c r="W47" s="40"/>
      <c r="X47" s="41"/>
      <c r="Z47" s="42"/>
      <c r="AA47" s="17"/>
      <c r="AB47" s="17"/>
      <c r="AC47" s="43"/>
      <c r="AD47" s="17"/>
      <c r="AE47" s="42"/>
      <c r="AF47" s="44"/>
      <c r="AG47" s="43"/>
      <c r="AH47" s="17"/>
      <c r="AI47" s="45"/>
    </row>
    <row r="48" spans="1:44" ht="52.8" customHeight="1" thickBot="1" x14ac:dyDescent="0.3">
      <c r="A48" s="172" t="s">
        <v>92</v>
      </c>
      <c r="B48" s="76" t="s">
        <v>55</v>
      </c>
      <c r="C48" s="75" t="s">
        <v>29</v>
      </c>
      <c r="D48" s="75" t="s">
        <v>53</v>
      </c>
      <c r="E48" s="75" t="s">
        <v>54</v>
      </c>
      <c r="F48" s="74" t="s">
        <v>21</v>
      </c>
      <c r="G48" s="164" t="s">
        <v>79</v>
      </c>
      <c r="H48" s="171" t="s">
        <v>87</v>
      </c>
      <c r="I48" s="164" t="s">
        <v>78</v>
      </c>
      <c r="J48" s="76" t="s">
        <v>89</v>
      </c>
      <c r="K48" s="75" t="s">
        <v>90</v>
      </c>
      <c r="L48" s="74" t="s">
        <v>91</v>
      </c>
      <c r="M48" s="36"/>
      <c r="N48" s="144"/>
      <c r="O48" s="36"/>
      <c r="P48" s="37"/>
      <c r="Q48" s="35"/>
      <c r="R48" s="33"/>
      <c r="S48" s="38"/>
      <c r="T48" s="18"/>
      <c r="U48" s="39"/>
      <c r="V48" s="39"/>
      <c r="W48" s="40"/>
      <c r="X48" s="41"/>
      <c r="Z48" s="42"/>
      <c r="AA48" s="17"/>
      <c r="AB48" s="17"/>
      <c r="AC48" s="43"/>
      <c r="AD48" s="17"/>
      <c r="AE48" s="42"/>
      <c r="AF48" s="44"/>
      <c r="AG48" s="43"/>
      <c r="AH48" s="17"/>
      <c r="AI48" s="45"/>
    </row>
    <row r="49" spans="1:35" x14ac:dyDescent="0.25">
      <c r="A49" s="178">
        <v>1</v>
      </c>
      <c r="B49" s="60">
        <v>0</v>
      </c>
      <c r="C49" s="61">
        <v>0</v>
      </c>
      <c r="D49" s="62">
        <v>0</v>
      </c>
      <c r="E49" s="62">
        <v>0</v>
      </c>
      <c r="F49" s="63">
        <v>0</v>
      </c>
      <c r="G49" s="33"/>
      <c r="H49" s="34" t="str">
        <f t="shared" ref="H49:H97" si="20">IF(OR(N49="*",O49="*"),"*",Q49/0.08)</f>
        <v>*</v>
      </c>
      <c r="I49" s="35"/>
      <c r="J49" s="166">
        <v>0</v>
      </c>
      <c r="K49" s="167">
        <f>L49/0.08</f>
        <v>0</v>
      </c>
      <c r="L49" s="170">
        <f t="shared" ref="L49:L97" si="21">IF(ISERROR(Q49),0,Q49*J49)</f>
        <v>0</v>
      </c>
      <c r="M49" s="36"/>
      <c r="N49" s="144" t="str">
        <f t="shared" ref="N49:N97" si="22">IF(D49&gt;=E49,"*",0)</f>
        <v>*</v>
      </c>
      <c r="O49" s="144" t="str">
        <f t="shared" ref="O49:O97" si="23">IF(ISERROR(Q49),"*",0)</f>
        <v>*</v>
      </c>
      <c r="P49" s="37">
        <f>MAX(AI49,AG49)</f>
        <v>0</v>
      </c>
      <c r="Q49" s="117" t="e">
        <f>P49/Z49</f>
        <v>#DIV/0!</v>
      </c>
      <c r="R49" s="33"/>
      <c r="S49" s="38">
        <f t="shared" ref="S49:S97" si="24">((1-C49)*B49)+(0.5*C49)</f>
        <v>0</v>
      </c>
      <c r="T49" s="18" t="e">
        <f t="shared" ref="T49:T97" si="25">-(1/(F49*S49))</f>
        <v>#DIV/0!</v>
      </c>
      <c r="U49" s="39">
        <f t="shared" ref="U49:U97" si="26">D49-S49</f>
        <v>0</v>
      </c>
      <c r="V49" s="39">
        <f t="shared" ref="V49:V97" si="27">E49-S49</f>
        <v>0</v>
      </c>
      <c r="W49" s="40" t="e">
        <f t="shared" si="17"/>
        <v>#DIV/0!</v>
      </c>
      <c r="X49" s="41">
        <v>0.2</v>
      </c>
      <c r="Z49" s="42">
        <f t="shared" ref="Z49:Z97" si="28">E49-D49</f>
        <v>0</v>
      </c>
      <c r="AA49" s="17" t="b">
        <f t="shared" ref="AA49:AA97" si="29">IF(D49&gt;S49,TRUE,FALSE)</f>
        <v>0</v>
      </c>
      <c r="AB49" s="17" t="b">
        <f t="shared" ref="AB49:AB97" si="30">IF(E49&gt;S49,TRUE,FALSE)</f>
        <v>0</v>
      </c>
      <c r="AC49" s="43">
        <f t="shared" ref="AC49:AC97" si="31">IF(AA49=FALSE, IF(AB49=FALSE,Z49,S49-D49),0)</f>
        <v>0</v>
      </c>
      <c r="AD49" s="17"/>
      <c r="AE49" s="42" t="e">
        <f t="shared" ref="AE49:AE97" si="32">(EXP(T49*(E49-S49))-EXP(T49*(D49-S49)))/(T49)</f>
        <v>#DIV/0!</v>
      </c>
      <c r="AF49" s="44" t="e">
        <f t="shared" ref="AF49:AF97" si="33">(EXP(T49*(E49-S49))-EXP(T49*(S49-S49)))/(T49)</f>
        <v>#DIV/0!</v>
      </c>
      <c r="AG49" s="43">
        <f t="shared" si="18"/>
        <v>0</v>
      </c>
      <c r="AH49" s="17"/>
      <c r="AI49" s="45">
        <f t="shared" si="19"/>
        <v>0</v>
      </c>
    </row>
    <row r="50" spans="1:35" x14ac:dyDescent="0.25">
      <c r="A50" s="178">
        <v>2</v>
      </c>
      <c r="B50" s="60">
        <v>0</v>
      </c>
      <c r="C50" s="61">
        <v>0</v>
      </c>
      <c r="D50" s="62">
        <v>0</v>
      </c>
      <c r="E50" s="62">
        <v>0</v>
      </c>
      <c r="F50" s="63">
        <v>0</v>
      </c>
      <c r="G50" s="33"/>
      <c r="H50" s="34" t="str">
        <f t="shared" si="20"/>
        <v>*</v>
      </c>
      <c r="I50" s="35"/>
      <c r="J50" s="68">
        <v>0</v>
      </c>
      <c r="K50" s="168">
        <f>L50/0.08</f>
        <v>0</v>
      </c>
      <c r="L50" s="145">
        <f t="shared" si="21"/>
        <v>0</v>
      </c>
      <c r="M50" s="36"/>
      <c r="N50" s="144" t="str">
        <f t="shared" si="22"/>
        <v>*</v>
      </c>
      <c r="O50" s="144" t="str">
        <f t="shared" si="23"/>
        <v>*</v>
      </c>
      <c r="P50" s="37">
        <f t="shared" si="16"/>
        <v>0</v>
      </c>
      <c r="Q50" s="35" t="e">
        <f t="shared" si="5"/>
        <v>#DIV/0!</v>
      </c>
      <c r="R50" s="33"/>
      <c r="S50" s="38">
        <f t="shared" si="24"/>
        <v>0</v>
      </c>
      <c r="T50" s="18" t="e">
        <f t="shared" si="25"/>
        <v>#DIV/0!</v>
      </c>
      <c r="U50" s="39">
        <f t="shared" si="26"/>
        <v>0</v>
      </c>
      <c r="V50" s="39">
        <f t="shared" si="27"/>
        <v>0</v>
      </c>
      <c r="W50" s="40" t="e">
        <f t="shared" si="17"/>
        <v>#DIV/0!</v>
      </c>
      <c r="X50" s="41">
        <v>0.2</v>
      </c>
      <c r="Z50" s="42">
        <f t="shared" si="28"/>
        <v>0</v>
      </c>
      <c r="AA50" s="17" t="b">
        <f t="shared" si="29"/>
        <v>0</v>
      </c>
      <c r="AB50" s="17" t="b">
        <f t="shared" si="30"/>
        <v>0</v>
      </c>
      <c r="AC50" s="43">
        <f t="shared" si="31"/>
        <v>0</v>
      </c>
      <c r="AD50" s="17"/>
      <c r="AE50" s="42" t="e">
        <f t="shared" si="32"/>
        <v>#DIV/0!</v>
      </c>
      <c r="AF50" s="44" t="e">
        <f t="shared" si="33"/>
        <v>#DIV/0!</v>
      </c>
      <c r="AG50" s="43">
        <f t="shared" si="18"/>
        <v>0</v>
      </c>
      <c r="AH50" s="17"/>
      <c r="AI50" s="45">
        <f t="shared" si="19"/>
        <v>0</v>
      </c>
    </row>
    <row r="51" spans="1:35" x14ac:dyDescent="0.25">
      <c r="A51" s="178">
        <v>3</v>
      </c>
      <c r="B51" s="60">
        <v>0</v>
      </c>
      <c r="C51" s="61">
        <v>0</v>
      </c>
      <c r="D51" s="62">
        <v>0</v>
      </c>
      <c r="E51" s="62">
        <v>0</v>
      </c>
      <c r="F51" s="63">
        <v>0</v>
      </c>
      <c r="G51" s="33"/>
      <c r="H51" s="34" t="str">
        <f t="shared" si="20"/>
        <v>*</v>
      </c>
      <c r="I51" s="35"/>
      <c r="J51" s="68">
        <v>0</v>
      </c>
      <c r="K51" s="168">
        <f t="shared" ref="K51:K97" si="34">L51/0.08</f>
        <v>0</v>
      </c>
      <c r="L51" s="145">
        <f t="shared" si="21"/>
        <v>0</v>
      </c>
      <c r="M51" s="36"/>
      <c r="N51" s="144" t="str">
        <f t="shared" si="22"/>
        <v>*</v>
      </c>
      <c r="O51" s="144" t="str">
        <f t="shared" si="23"/>
        <v>*</v>
      </c>
      <c r="P51" s="37">
        <f t="shared" si="16"/>
        <v>0</v>
      </c>
      <c r="Q51" s="35" t="e">
        <f t="shared" si="5"/>
        <v>#DIV/0!</v>
      </c>
      <c r="R51" s="33"/>
      <c r="S51" s="38">
        <f t="shared" si="24"/>
        <v>0</v>
      </c>
      <c r="T51" s="18" t="e">
        <f t="shared" si="25"/>
        <v>#DIV/0!</v>
      </c>
      <c r="U51" s="39">
        <f t="shared" si="26"/>
        <v>0</v>
      </c>
      <c r="V51" s="39">
        <f t="shared" si="27"/>
        <v>0</v>
      </c>
      <c r="W51" s="40" t="e">
        <f t="shared" si="17"/>
        <v>#DIV/0!</v>
      </c>
      <c r="X51" s="41">
        <v>0.2</v>
      </c>
      <c r="Z51" s="42">
        <f t="shared" si="28"/>
        <v>0</v>
      </c>
      <c r="AA51" s="17" t="b">
        <f t="shared" si="29"/>
        <v>0</v>
      </c>
      <c r="AB51" s="17" t="b">
        <f t="shared" si="30"/>
        <v>0</v>
      </c>
      <c r="AC51" s="43">
        <f t="shared" si="31"/>
        <v>0</v>
      </c>
      <c r="AD51" s="17"/>
      <c r="AE51" s="42" t="e">
        <f t="shared" si="32"/>
        <v>#DIV/0!</v>
      </c>
      <c r="AF51" s="44" t="e">
        <f t="shared" si="33"/>
        <v>#DIV/0!</v>
      </c>
      <c r="AG51" s="43">
        <f t="shared" si="18"/>
        <v>0</v>
      </c>
      <c r="AH51" s="17"/>
      <c r="AI51" s="45">
        <f t="shared" si="19"/>
        <v>0</v>
      </c>
    </row>
    <row r="52" spans="1:35" x14ac:dyDescent="0.25">
      <c r="A52" s="178">
        <v>4</v>
      </c>
      <c r="B52" s="60">
        <v>0</v>
      </c>
      <c r="C52" s="61">
        <v>0</v>
      </c>
      <c r="D52" s="62">
        <v>0</v>
      </c>
      <c r="E52" s="62">
        <v>0</v>
      </c>
      <c r="F52" s="63">
        <v>0</v>
      </c>
      <c r="G52" s="33"/>
      <c r="H52" s="34" t="str">
        <f t="shared" si="20"/>
        <v>*</v>
      </c>
      <c r="I52" s="35"/>
      <c r="J52" s="68">
        <v>0</v>
      </c>
      <c r="K52" s="168">
        <f t="shared" si="34"/>
        <v>0</v>
      </c>
      <c r="L52" s="145">
        <f t="shared" si="21"/>
        <v>0</v>
      </c>
      <c r="M52" s="36"/>
      <c r="N52" s="144" t="str">
        <f t="shared" si="22"/>
        <v>*</v>
      </c>
      <c r="O52" s="144" t="str">
        <f t="shared" si="23"/>
        <v>*</v>
      </c>
      <c r="P52" s="37">
        <f t="shared" si="16"/>
        <v>0</v>
      </c>
      <c r="Q52" s="35" t="e">
        <f t="shared" si="5"/>
        <v>#DIV/0!</v>
      </c>
      <c r="R52" s="33"/>
      <c r="S52" s="38">
        <f t="shared" si="24"/>
        <v>0</v>
      </c>
      <c r="T52" s="18" t="e">
        <f t="shared" si="25"/>
        <v>#DIV/0!</v>
      </c>
      <c r="U52" s="39">
        <f t="shared" si="26"/>
        <v>0</v>
      </c>
      <c r="V52" s="39">
        <f t="shared" si="27"/>
        <v>0</v>
      </c>
      <c r="W52" s="40" t="e">
        <f t="shared" si="17"/>
        <v>#DIV/0!</v>
      </c>
      <c r="X52" s="41">
        <v>0.2</v>
      </c>
      <c r="Z52" s="42">
        <f t="shared" si="28"/>
        <v>0</v>
      </c>
      <c r="AA52" s="17" t="b">
        <f t="shared" si="29"/>
        <v>0</v>
      </c>
      <c r="AB52" s="17" t="b">
        <f t="shared" si="30"/>
        <v>0</v>
      </c>
      <c r="AC52" s="43">
        <f t="shared" si="31"/>
        <v>0</v>
      </c>
      <c r="AD52" s="17"/>
      <c r="AE52" s="42" t="e">
        <f t="shared" si="32"/>
        <v>#DIV/0!</v>
      </c>
      <c r="AF52" s="44" t="e">
        <f t="shared" si="33"/>
        <v>#DIV/0!</v>
      </c>
      <c r="AG52" s="43">
        <f t="shared" si="18"/>
        <v>0</v>
      </c>
      <c r="AH52" s="17"/>
      <c r="AI52" s="45">
        <f t="shared" si="19"/>
        <v>0</v>
      </c>
    </row>
    <row r="53" spans="1:35" x14ac:dyDescent="0.25">
      <c r="A53" s="178">
        <v>5</v>
      </c>
      <c r="B53" s="60">
        <v>0</v>
      </c>
      <c r="C53" s="61">
        <v>0</v>
      </c>
      <c r="D53" s="62">
        <v>0</v>
      </c>
      <c r="E53" s="62">
        <v>0</v>
      </c>
      <c r="F53" s="63">
        <v>0</v>
      </c>
      <c r="G53" s="33"/>
      <c r="H53" s="34" t="str">
        <f t="shared" si="20"/>
        <v>*</v>
      </c>
      <c r="I53" s="35"/>
      <c r="J53" s="68">
        <v>0</v>
      </c>
      <c r="K53" s="168">
        <f t="shared" si="34"/>
        <v>0</v>
      </c>
      <c r="L53" s="145">
        <f t="shared" si="21"/>
        <v>0</v>
      </c>
      <c r="M53" s="36"/>
      <c r="N53" s="144" t="str">
        <f t="shared" si="22"/>
        <v>*</v>
      </c>
      <c r="O53" s="144" t="str">
        <f t="shared" si="23"/>
        <v>*</v>
      </c>
      <c r="P53" s="37">
        <f t="shared" si="16"/>
        <v>0</v>
      </c>
      <c r="Q53" s="35" t="e">
        <f t="shared" si="5"/>
        <v>#DIV/0!</v>
      </c>
      <c r="R53" s="33"/>
      <c r="S53" s="38">
        <f t="shared" si="24"/>
        <v>0</v>
      </c>
      <c r="T53" s="18" t="e">
        <f t="shared" si="25"/>
        <v>#DIV/0!</v>
      </c>
      <c r="U53" s="39">
        <f t="shared" si="26"/>
        <v>0</v>
      </c>
      <c r="V53" s="39">
        <f t="shared" si="27"/>
        <v>0</v>
      </c>
      <c r="W53" s="40" t="e">
        <f t="shared" si="17"/>
        <v>#DIV/0!</v>
      </c>
      <c r="X53" s="41">
        <v>0.2</v>
      </c>
      <c r="Z53" s="42">
        <f t="shared" si="28"/>
        <v>0</v>
      </c>
      <c r="AA53" s="17" t="b">
        <f t="shared" si="29"/>
        <v>0</v>
      </c>
      <c r="AB53" s="17" t="b">
        <f t="shared" si="30"/>
        <v>0</v>
      </c>
      <c r="AC53" s="43">
        <f t="shared" si="31"/>
        <v>0</v>
      </c>
      <c r="AD53" s="17"/>
      <c r="AE53" s="42" t="e">
        <f t="shared" si="32"/>
        <v>#DIV/0!</v>
      </c>
      <c r="AF53" s="44" t="e">
        <f t="shared" si="33"/>
        <v>#DIV/0!</v>
      </c>
      <c r="AG53" s="43">
        <f t="shared" si="18"/>
        <v>0</v>
      </c>
      <c r="AH53" s="17"/>
      <c r="AI53" s="45">
        <f t="shared" si="19"/>
        <v>0</v>
      </c>
    </row>
    <row r="54" spans="1:35" x14ac:dyDescent="0.25">
      <c r="A54" s="178">
        <v>6</v>
      </c>
      <c r="B54" s="60">
        <v>0</v>
      </c>
      <c r="C54" s="61">
        <v>0</v>
      </c>
      <c r="D54" s="62">
        <v>0</v>
      </c>
      <c r="E54" s="62">
        <v>0</v>
      </c>
      <c r="F54" s="63">
        <v>0</v>
      </c>
      <c r="G54" s="33"/>
      <c r="H54" s="34" t="str">
        <f t="shared" si="20"/>
        <v>*</v>
      </c>
      <c r="I54" s="35"/>
      <c r="J54" s="68">
        <v>0</v>
      </c>
      <c r="K54" s="168">
        <f t="shared" si="34"/>
        <v>0</v>
      </c>
      <c r="L54" s="145">
        <f t="shared" si="21"/>
        <v>0</v>
      </c>
      <c r="M54" s="36"/>
      <c r="N54" s="144" t="str">
        <f t="shared" si="22"/>
        <v>*</v>
      </c>
      <c r="O54" s="144" t="str">
        <f t="shared" si="23"/>
        <v>*</v>
      </c>
      <c r="P54" s="37">
        <f t="shared" si="16"/>
        <v>0</v>
      </c>
      <c r="Q54" s="35" t="e">
        <f t="shared" si="5"/>
        <v>#DIV/0!</v>
      </c>
      <c r="R54" s="33"/>
      <c r="S54" s="38">
        <f t="shared" si="24"/>
        <v>0</v>
      </c>
      <c r="T54" s="18" t="e">
        <f t="shared" si="25"/>
        <v>#DIV/0!</v>
      </c>
      <c r="U54" s="39">
        <f t="shared" si="26"/>
        <v>0</v>
      </c>
      <c r="V54" s="39">
        <f t="shared" si="27"/>
        <v>0</v>
      </c>
      <c r="W54" s="40" t="e">
        <f t="shared" si="17"/>
        <v>#DIV/0!</v>
      </c>
      <c r="X54" s="41">
        <v>0.2</v>
      </c>
      <c r="Z54" s="42">
        <f t="shared" si="28"/>
        <v>0</v>
      </c>
      <c r="AA54" s="17" t="b">
        <f t="shared" si="29"/>
        <v>0</v>
      </c>
      <c r="AB54" s="17" t="b">
        <f t="shared" si="30"/>
        <v>0</v>
      </c>
      <c r="AC54" s="43">
        <f t="shared" si="31"/>
        <v>0</v>
      </c>
      <c r="AD54" s="17"/>
      <c r="AE54" s="42" t="e">
        <f t="shared" si="32"/>
        <v>#DIV/0!</v>
      </c>
      <c r="AF54" s="44" t="e">
        <f t="shared" si="33"/>
        <v>#DIV/0!</v>
      </c>
      <c r="AG54" s="43">
        <f t="shared" si="18"/>
        <v>0</v>
      </c>
      <c r="AH54" s="17"/>
      <c r="AI54" s="45">
        <f t="shared" si="19"/>
        <v>0</v>
      </c>
    </row>
    <row r="55" spans="1:35" x14ac:dyDescent="0.25">
      <c r="A55" s="178">
        <v>7</v>
      </c>
      <c r="B55" s="60">
        <v>0</v>
      </c>
      <c r="C55" s="61">
        <v>0</v>
      </c>
      <c r="D55" s="62">
        <v>0</v>
      </c>
      <c r="E55" s="62">
        <v>0</v>
      </c>
      <c r="F55" s="63">
        <v>0</v>
      </c>
      <c r="G55" s="33"/>
      <c r="H55" s="34" t="str">
        <f t="shared" si="20"/>
        <v>*</v>
      </c>
      <c r="I55" s="35"/>
      <c r="J55" s="68">
        <v>0</v>
      </c>
      <c r="K55" s="168">
        <f t="shared" si="34"/>
        <v>0</v>
      </c>
      <c r="L55" s="145">
        <f t="shared" si="21"/>
        <v>0</v>
      </c>
      <c r="M55" s="36"/>
      <c r="N55" s="144" t="str">
        <f t="shared" si="22"/>
        <v>*</v>
      </c>
      <c r="O55" s="144" t="str">
        <f t="shared" si="23"/>
        <v>*</v>
      </c>
      <c r="P55" s="37">
        <f t="shared" si="16"/>
        <v>0</v>
      </c>
      <c r="Q55" s="35" t="e">
        <f t="shared" si="5"/>
        <v>#DIV/0!</v>
      </c>
      <c r="R55" s="33"/>
      <c r="S55" s="38">
        <f t="shared" si="24"/>
        <v>0</v>
      </c>
      <c r="T55" s="18" t="e">
        <f t="shared" si="25"/>
        <v>#DIV/0!</v>
      </c>
      <c r="U55" s="39">
        <f t="shared" si="26"/>
        <v>0</v>
      </c>
      <c r="V55" s="39">
        <f t="shared" si="27"/>
        <v>0</v>
      </c>
      <c r="W55" s="40" t="e">
        <f t="shared" si="17"/>
        <v>#DIV/0!</v>
      </c>
      <c r="X55" s="41">
        <v>0.2</v>
      </c>
      <c r="Z55" s="42">
        <f t="shared" si="28"/>
        <v>0</v>
      </c>
      <c r="AA55" s="17" t="b">
        <f t="shared" si="29"/>
        <v>0</v>
      </c>
      <c r="AB55" s="17" t="b">
        <f t="shared" si="30"/>
        <v>0</v>
      </c>
      <c r="AC55" s="43">
        <f t="shared" si="31"/>
        <v>0</v>
      </c>
      <c r="AD55" s="17"/>
      <c r="AE55" s="42" t="e">
        <f t="shared" si="32"/>
        <v>#DIV/0!</v>
      </c>
      <c r="AF55" s="44" t="e">
        <f t="shared" si="33"/>
        <v>#DIV/0!</v>
      </c>
      <c r="AG55" s="43">
        <f t="shared" si="18"/>
        <v>0</v>
      </c>
      <c r="AH55" s="17"/>
      <c r="AI55" s="45">
        <f t="shared" si="19"/>
        <v>0</v>
      </c>
    </row>
    <row r="56" spans="1:35" x14ac:dyDescent="0.25">
      <c r="A56" s="178">
        <v>8</v>
      </c>
      <c r="B56" s="60">
        <v>0</v>
      </c>
      <c r="C56" s="61">
        <v>0</v>
      </c>
      <c r="D56" s="62">
        <v>0</v>
      </c>
      <c r="E56" s="62">
        <v>0</v>
      </c>
      <c r="F56" s="63">
        <v>0</v>
      </c>
      <c r="G56" s="33"/>
      <c r="H56" s="34" t="str">
        <f t="shared" si="20"/>
        <v>*</v>
      </c>
      <c r="I56" s="35"/>
      <c r="J56" s="68">
        <v>0</v>
      </c>
      <c r="K56" s="168">
        <f t="shared" si="34"/>
        <v>0</v>
      </c>
      <c r="L56" s="145">
        <f t="shared" si="21"/>
        <v>0</v>
      </c>
      <c r="M56" s="36"/>
      <c r="N56" s="144" t="str">
        <f t="shared" si="22"/>
        <v>*</v>
      </c>
      <c r="O56" s="144" t="str">
        <f t="shared" si="23"/>
        <v>*</v>
      </c>
      <c r="P56" s="37">
        <f t="shared" si="16"/>
        <v>0</v>
      </c>
      <c r="Q56" s="35" t="e">
        <f t="shared" si="5"/>
        <v>#DIV/0!</v>
      </c>
      <c r="R56" s="33"/>
      <c r="S56" s="38">
        <f t="shared" si="24"/>
        <v>0</v>
      </c>
      <c r="T56" s="18" t="e">
        <f t="shared" si="25"/>
        <v>#DIV/0!</v>
      </c>
      <c r="U56" s="39">
        <f t="shared" si="26"/>
        <v>0</v>
      </c>
      <c r="V56" s="39">
        <f t="shared" si="27"/>
        <v>0</v>
      </c>
      <c r="W56" s="40" t="e">
        <f t="shared" si="17"/>
        <v>#DIV/0!</v>
      </c>
      <c r="X56" s="41">
        <v>0.2</v>
      </c>
      <c r="Z56" s="42">
        <f t="shared" si="28"/>
        <v>0</v>
      </c>
      <c r="AA56" s="17" t="b">
        <f t="shared" si="29"/>
        <v>0</v>
      </c>
      <c r="AB56" s="17" t="b">
        <f t="shared" si="30"/>
        <v>0</v>
      </c>
      <c r="AC56" s="43">
        <f t="shared" si="31"/>
        <v>0</v>
      </c>
      <c r="AD56" s="17"/>
      <c r="AE56" s="42" t="e">
        <f t="shared" si="32"/>
        <v>#DIV/0!</v>
      </c>
      <c r="AF56" s="44" t="e">
        <f t="shared" si="33"/>
        <v>#DIV/0!</v>
      </c>
      <c r="AG56" s="43">
        <f t="shared" si="18"/>
        <v>0</v>
      </c>
      <c r="AH56" s="17"/>
      <c r="AI56" s="45">
        <f t="shared" si="19"/>
        <v>0</v>
      </c>
    </row>
    <row r="57" spans="1:35" x14ac:dyDescent="0.25">
      <c r="A57" s="178">
        <v>9</v>
      </c>
      <c r="B57" s="60">
        <v>0</v>
      </c>
      <c r="C57" s="61">
        <v>0</v>
      </c>
      <c r="D57" s="62">
        <v>0</v>
      </c>
      <c r="E57" s="62">
        <v>0</v>
      </c>
      <c r="F57" s="63">
        <v>0</v>
      </c>
      <c r="G57" s="33"/>
      <c r="H57" s="34" t="str">
        <f t="shared" si="20"/>
        <v>*</v>
      </c>
      <c r="I57" s="35"/>
      <c r="J57" s="68">
        <v>0</v>
      </c>
      <c r="K57" s="168">
        <f t="shared" si="34"/>
        <v>0</v>
      </c>
      <c r="L57" s="145">
        <f t="shared" si="21"/>
        <v>0</v>
      </c>
      <c r="M57" s="36"/>
      <c r="N57" s="144" t="str">
        <f t="shared" si="22"/>
        <v>*</v>
      </c>
      <c r="O57" s="144" t="str">
        <f t="shared" si="23"/>
        <v>*</v>
      </c>
      <c r="P57" s="37">
        <f t="shared" si="16"/>
        <v>0</v>
      </c>
      <c r="Q57" s="35" t="e">
        <f t="shared" si="5"/>
        <v>#DIV/0!</v>
      </c>
      <c r="R57" s="33"/>
      <c r="S57" s="38">
        <f t="shared" si="24"/>
        <v>0</v>
      </c>
      <c r="T57" s="18" t="e">
        <f t="shared" si="25"/>
        <v>#DIV/0!</v>
      </c>
      <c r="U57" s="39">
        <f t="shared" si="26"/>
        <v>0</v>
      </c>
      <c r="V57" s="39">
        <f t="shared" si="27"/>
        <v>0</v>
      </c>
      <c r="W57" s="40" t="e">
        <f t="shared" si="17"/>
        <v>#DIV/0!</v>
      </c>
      <c r="X57" s="41">
        <v>0.2</v>
      </c>
      <c r="Z57" s="42">
        <f t="shared" si="28"/>
        <v>0</v>
      </c>
      <c r="AA57" s="17" t="b">
        <f t="shared" si="29"/>
        <v>0</v>
      </c>
      <c r="AB57" s="17" t="b">
        <f t="shared" si="30"/>
        <v>0</v>
      </c>
      <c r="AC57" s="43">
        <f t="shared" si="31"/>
        <v>0</v>
      </c>
      <c r="AD57" s="17"/>
      <c r="AE57" s="42" t="e">
        <f t="shared" si="32"/>
        <v>#DIV/0!</v>
      </c>
      <c r="AF57" s="44" t="e">
        <f t="shared" si="33"/>
        <v>#DIV/0!</v>
      </c>
      <c r="AG57" s="43">
        <f t="shared" si="18"/>
        <v>0</v>
      </c>
      <c r="AH57" s="17"/>
      <c r="AI57" s="45">
        <f t="shared" si="19"/>
        <v>0</v>
      </c>
    </row>
    <row r="58" spans="1:35" x14ac:dyDescent="0.25">
      <c r="A58" s="178">
        <v>10</v>
      </c>
      <c r="B58" s="60">
        <v>0</v>
      </c>
      <c r="C58" s="61">
        <v>0</v>
      </c>
      <c r="D58" s="62">
        <v>0</v>
      </c>
      <c r="E58" s="62">
        <v>0</v>
      </c>
      <c r="F58" s="63">
        <v>0</v>
      </c>
      <c r="G58" s="33"/>
      <c r="H58" s="34" t="str">
        <f t="shared" si="20"/>
        <v>*</v>
      </c>
      <c r="I58" s="35"/>
      <c r="J58" s="68">
        <v>0</v>
      </c>
      <c r="K58" s="168">
        <f t="shared" si="34"/>
        <v>0</v>
      </c>
      <c r="L58" s="145">
        <f t="shared" si="21"/>
        <v>0</v>
      </c>
      <c r="M58" s="36"/>
      <c r="N58" s="144" t="str">
        <f t="shared" si="22"/>
        <v>*</v>
      </c>
      <c r="O58" s="144" t="str">
        <f t="shared" si="23"/>
        <v>*</v>
      </c>
      <c r="P58" s="37">
        <f t="shared" si="16"/>
        <v>0</v>
      </c>
      <c r="Q58" s="35" t="e">
        <f t="shared" si="5"/>
        <v>#DIV/0!</v>
      </c>
      <c r="R58" s="33"/>
      <c r="S58" s="38">
        <f t="shared" si="24"/>
        <v>0</v>
      </c>
      <c r="T58" s="18" t="e">
        <f t="shared" si="25"/>
        <v>#DIV/0!</v>
      </c>
      <c r="U58" s="39">
        <f t="shared" si="26"/>
        <v>0</v>
      </c>
      <c r="V58" s="39">
        <f t="shared" si="27"/>
        <v>0</v>
      </c>
      <c r="W58" s="40" t="e">
        <f t="shared" si="17"/>
        <v>#DIV/0!</v>
      </c>
      <c r="X58" s="41">
        <v>0.2</v>
      </c>
      <c r="Z58" s="42">
        <f t="shared" si="28"/>
        <v>0</v>
      </c>
      <c r="AA58" s="17" t="b">
        <f t="shared" si="29"/>
        <v>0</v>
      </c>
      <c r="AB58" s="17" t="b">
        <f t="shared" si="30"/>
        <v>0</v>
      </c>
      <c r="AC58" s="43">
        <f t="shared" si="31"/>
        <v>0</v>
      </c>
      <c r="AD58" s="17"/>
      <c r="AE58" s="42" t="e">
        <f t="shared" si="32"/>
        <v>#DIV/0!</v>
      </c>
      <c r="AF58" s="44" t="e">
        <f t="shared" si="33"/>
        <v>#DIV/0!</v>
      </c>
      <c r="AG58" s="43">
        <f t="shared" si="18"/>
        <v>0</v>
      </c>
      <c r="AH58" s="17"/>
      <c r="AI58" s="45">
        <f t="shared" si="19"/>
        <v>0</v>
      </c>
    </row>
    <row r="59" spans="1:35" x14ac:dyDescent="0.25">
      <c r="A59" s="178">
        <v>11</v>
      </c>
      <c r="B59" s="60">
        <v>0</v>
      </c>
      <c r="C59" s="61">
        <v>0</v>
      </c>
      <c r="D59" s="62">
        <v>0</v>
      </c>
      <c r="E59" s="62">
        <v>0</v>
      </c>
      <c r="F59" s="63">
        <v>0</v>
      </c>
      <c r="G59" s="33"/>
      <c r="H59" s="34" t="str">
        <f t="shared" si="20"/>
        <v>*</v>
      </c>
      <c r="I59" s="35"/>
      <c r="J59" s="68">
        <v>0</v>
      </c>
      <c r="K59" s="168">
        <f t="shared" si="34"/>
        <v>0</v>
      </c>
      <c r="L59" s="145">
        <f t="shared" si="21"/>
        <v>0</v>
      </c>
      <c r="M59" s="36"/>
      <c r="N59" s="144" t="str">
        <f t="shared" si="22"/>
        <v>*</v>
      </c>
      <c r="O59" s="144" t="str">
        <f t="shared" si="23"/>
        <v>*</v>
      </c>
      <c r="P59" s="37">
        <f>MAX(AI59,AG59)</f>
        <v>0</v>
      </c>
      <c r="Q59" s="35" t="e">
        <f t="shared" si="5"/>
        <v>#DIV/0!</v>
      </c>
      <c r="R59" s="33"/>
      <c r="S59" s="38">
        <f t="shared" si="24"/>
        <v>0</v>
      </c>
      <c r="T59" s="18" t="e">
        <f t="shared" si="25"/>
        <v>#DIV/0!</v>
      </c>
      <c r="U59" s="39">
        <f t="shared" si="26"/>
        <v>0</v>
      </c>
      <c r="V59" s="39">
        <f t="shared" si="27"/>
        <v>0</v>
      </c>
      <c r="W59" s="40" t="e">
        <f t="shared" si="17"/>
        <v>#DIV/0!</v>
      </c>
      <c r="X59" s="41">
        <v>0.2</v>
      </c>
      <c r="Z59" s="42">
        <f t="shared" si="28"/>
        <v>0</v>
      </c>
      <c r="AA59" s="17" t="b">
        <f t="shared" si="29"/>
        <v>0</v>
      </c>
      <c r="AB59" s="17" t="b">
        <f t="shared" si="30"/>
        <v>0</v>
      </c>
      <c r="AC59" s="43">
        <f t="shared" si="31"/>
        <v>0</v>
      </c>
      <c r="AD59" s="17"/>
      <c r="AE59" s="42" t="e">
        <f t="shared" si="32"/>
        <v>#DIV/0!</v>
      </c>
      <c r="AF59" s="44" t="e">
        <f t="shared" si="33"/>
        <v>#DIV/0!</v>
      </c>
      <c r="AG59" s="43">
        <f t="shared" si="18"/>
        <v>0</v>
      </c>
      <c r="AH59" s="17"/>
      <c r="AI59" s="45">
        <f t="shared" si="19"/>
        <v>0</v>
      </c>
    </row>
    <row r="60" spans="1:35" x14ac:dyDescent="0.25">
      <c r="A60" s="178">
        <v>12</v>
      </c>
      <c r="B60" s="60">
        <v>0</v>
      </c>
      <c r="C60" s="61">
        <v>0</v>
      </c>
      <c r="D60" s="62">
        <v>0</v>
      </c>
      <c r="E60" s="62">
        <v>0</v>
      </c>
      <c r="F60" s="63">
        <v>0</v>
      </c>
      <c r="G60" s="33"/>
      <c r="H60" s="34" t="str">
        <f t="shared" si="20"/>
        <v>*</v>
      </c>
      <c r="I60" s="35"/>
      <c r="J60" s="68">
        <v>0</v>
      </c>
      <c r="K60" s="168">
        <f t="shared" si="34"/>
        <v>0</v>
      </c>
      <c r="L60" s="145">
        <f t="shared" si="21"/>
        <v>0</v>
      </c>
      <c r="M60" s="36"/>
      <c r="N60" s="144" t="str">
        <f t="shared" si="22"/>
        <v>*</v>
      </c>
      <c r="O60" s="144" t="str">
        <f t="shared" si="23"/>
        <v>*</v>
      </c>
      <c r="P60" s="37">
        <f t="shared" si="16"/>
        <v>0</v>
      </c>
      <c r="Q60" s="35" t="e">
        <f t="shared" si="5"/>
        <v>#DIV/0!</v>
      </c>
      <c r="R60" s="33"/>
      <c r="S60" s="38">
        <f t="shared" si="24"/>
        <v>0</v>
      </c>
      <c r="T60" s="18" t="e">
        <f t="shared" si="25"/>
        <v>#DIV/0!</v>
      </c>
      <c r="U60" s="39">
        <f t="shared" si="26"/>
        <v>0</v>
      </c>
      <c r="V60" s="39">
        <f t="shared" si="27"/>
        <v>0</v>
      </c>
      <c r="W60" s="40" t="e">
        <f t="shared" si="17"/>
        <v>#DIV/0!</v>
      </c>
      <c r="X60" s="41">
        <v>0.2</v>
      </c>
      <c r="Z60" s="42">
        <f t="shared" si="28"/>
        <v>0</v>
      </c>
      <c r="AA60" s="17" t="b">
        <f t="shared" si="29"/>
        <v>0</v>
      </c>
      <c r="AB60" s="17" t="b">
        <f t="shared" si="30"/>
        <v>0</v>
      </c>
      <c r="AC60" s="43">
        <f t="shared" si="31"/>
        <v>0</v>
      </c>
      <c r="AD60" s="17"/>
      <c r="AE60" s="42" t="e">
        <f t="shared" si="32"/>
        <v>#DIV/0!</v>
      </c>
      <c r="AF60" s="44" t="e">
        <f t="shared" si="33"/>
        <v>#DIV/0!</v>
      </c>
      <c r="AG60" s="43">
        <f t="shared" si="18"/>
        <v>0</v>
      </c>
      <c r="AH60" s="17"/>
      <c r="AI60" s="45">
        <f t="shared" si="19"/>
        <v>0</v>
      </c>
    </row>
    <row r="61" spans="1:35" x14ac:dyDescent="0.25">
      <c r="A61" s="178">
        <v>13</v>
      </c>
      <c r="B61" s="60">
        <v>0</v>
      </c>
      <c r="C61" s="61">
        <v>0</v>
      </c>
      <c r="D61" s="62">
        <v>0</v>
      </c>
      <c r="E61" s="62">
        <v>0</v>
      </c>
      <c r="F61" s="63">
        <v>0</v>
      </c>
      <c r="G61" s="33"/>
      <c r="H61" s="34" t="str">
        <f t="shared" si="20"/>
        <v>*</v>
      </c>
      <c r="I61" s="35"/>
      <c r="J61" s="68">
        <v>0</v>
      </c>
      <c r="K61" s="168">
        <f t="shared" si="34"/>
        <v>0</v>
      </c>
      <c r="L61" s="145">
        <f t="shared" si="21"/>
        <v>0</v>
      </c>
      <c r="M61" s="36"/>
      <c r="N61" s="144" t="str">
        <f t="shared" si="22"/>
        <v>*</v>
      </c>
      <c r="O61" s="144" t="str">
        <f t="shared" si="23"/>
        <v>*</v>
      </c>
      <c r="P61" s="37">
        <f t="shared" si="16"/>
        <v>0</v>
      </c>
      <c r="Q61" s="35" t="e">
        <f t="shared" si="5"/>
        <v>#DIV/0!</v>
      </c>
      <c r="R61" s="33"/>
      <c r="S61" s="38">
        <f t="shared" si="24"/>
        <v>0</v>
      </c>
      <c r="T61" s="18" t="e">
        <f t="shared" si="25"/>
        <v>#DIV/0!</v>
      </c>
      <c r="U61" s="39">
        <f t="shared" si="26"/>
        <v>0</v>
      </c>
      <c r="V61" s="39">
        <f t="shared" si="27"/>
        <v>0</v>
      </c>
      <c r="W61" s="40" t="e">
        <f t="shared" si="17"/>
        <v>#DIV/0!</v>
      </c>
      <c r="X61" s="41">
        <v>0.2</v>
      </c>
      <c r="Z61" s="42">
        <f t="shared" si="28"/>
        <v>0</v>
      </c>
      <c r="AA61" s="17" t="b">
        <f t="shared" si="29"/>
        <v>0</v>
      </c>
      <c r="AB61" s="17" t="b">
        <f t="shared" si="30"/>
        <v>0</v>
      </c>
      <c r="AC61" s="43">
        <f t="shared" si="31"/>
        <v>0</v>
      </c>
      <c r="AD61" s="17"/>
      <c r="AE61" s="42" t="e">
        <f t="shared" si="32"/>
        <v>#DIV/0!</v>
      </c>
      <c r="AF61" s="44" t="e">
        <f t="shared" si="33"/>
        <v>#DIV/0!</v>
      </c>
      <c r="AG61" s="43">
        <f t="shared" si="18"/>
        <v>0</v>
      </c>
      <c r="AH61" s="17"/>
      <c r="AI61" s="45">
        <f t="shared" si="19"/>
        <v>0</v>
      </c>
    </row>
    <row r="62" spans="1:35" x14ac:dyDescent="0.25">
      <c r="A62" s="178">
        <v>14</v>
      </c>
      <c r="B62" s="60">
        <v>0</v>
      </c>
      <c r="C62" s="61">
        <v>0</v>
      </c>
      <c r="D62" s="62">
        <v>0</v>
      </c>
      <c r="E62" s="62">
        <v>0</v>
      </c>
      <c r="F62" s="63">
        <v>0</v>
      </c>
      <c r="G62" s="33"/>
      <c r="H62" s="34" t="str">
        <f t="shared" si="20"/>
        <v>*</v>
      </c>
      <c r="I62" s="35"/>
      <c r="J62" s="68">
        <v>0</v>
      </c>
      <c r="K62" s="168">
        <f t="shared" si="34"/>
        <v>0</v>
      </c>
      <c r="L62" s="145">
        <f t="shared" si="21"/>
        <v>0</v>
      </c>
      <c r="M62" s="36"/>
      <c r="N62" s="144" t="str">
        <f t="shared" si="22"/>
        <v>*</v>
      </c>
      <c r="O62" s="144" t="str">
        <f t="shared" si="23"/>
        <v>*</v>
      </c>
      <c r="P62" s="37">
        <f t="shared" si="16"/>
        <v>0</v>
      </c>
      <c r="Q62" s="35" t="e">
        <f t="shared" si="5"/>
        <v>#DIV/0!</v>
      </c>
      <c r="R62" s="33"/>
      <c r="S62" s="38">
        <f t="shared" si="24"/>
        <v>0</v>
      </c>
      <c r="T62" s="18" t="e">
        <f t="shared" si="25"/>
        <v>#DIV/0!</v>
      </c>
      <c r="U62" s="39">
        <f t="shared" si="26"/>
        <v>0</v>
      </c>
      <c r="V62" s="39">
        <f t="shared" si="27"/>
        <v>0</v>
      </c>
      <c r="W62" s="40" t="e">
        <f t="shared" si="17"/>
        <v>#DIV/0!</v>
      </c>
      <c r="X62" s="41">
        <v>0.2</v>
      </c>
      <c r="Z62" s="42">
        <f t="shared" si="28"/>
        <v>0</v>
      </c>
      <c r="AA62" s="17" t="b">
        <f t="shared" si="29"/>
        <v>0</v>
      </c>
      <c r="AB62" s="17" t="b">
        <f t="shared" si="30"/>
        <v>0</v>
      </c>
      <c r="AC62" s="43">
        <f t="shared" si="31"/>
        <v>0</v>
      </c>
      <c r="AD62" s="17"/>
      <c r="AE62" s="42" t="e">
        <f t="shared" si="32"/>
        <v>#DIV/0!</v>
      </c>
      <c r="AF62" s="44" t="e">
        <f t="shared" si="33"/>
        <v>#DIV/0!</v>
      </c>
      <c r="AG62" s="43">
        <f t="shared" si="18"/>
        <v>0</v>
      </c>
      <c r="AH62" s="17"/>
      <c r="AI62" s="45">
        <f t="shared" si="19"/>
        <v>0</v>
      </c>
    </row>
    <row r="63" spans="1:35" x14ac:dyDescent="0.25">
      <c r="A63" s="178">
        <v>15</v>
      </c>
      <c r="B63" s="60">
        <v>0</v>
      </c>
      <c r="C63" s="61">
        <v>0</v>
      </c>
      <c r="D63" s="62">
        <v>0</v>
      </c>
      <c r="E63" s="62">
        <v>0</v>
      </c>
      <c r="F63" s="63">
        <v>0</v>
      </c>
      <c r="G63" s="33"/>
      <c r="H63" s="34" t="str">
        <f t="shared" si="20"/>
        <v>*</v>
      </c>
      <c r="I63" s="35"/>
      <c r="J63" s="68">
        <v>0</v>
      </c>
      <c r="K63" s="168">
        <f t="shared" si="34"/>
        <v>0</v>
      </c>
      <c r="L63" s="145">
        <f t="shared" si="21"/>
        <v>0</v>
      </c>
      <c r="M63" s="36"/>
      <c r="N63" s="144" t="str">
        <f t="shared" si="22"/>
        <v>*</v>
      </c>
      <c r="O63" s="144" t="str">
        <f t="shared" si="23"/>
        <v>*</v>
      </c>
      <c r="P63" s="37">
        <f t="shared" si="16"/>
        <v>0</v>
      </c>
      <c r="Q63" s="35" t="e">
        <f t="shared" si="5"/>
        <v>#DIV/0!</v>
      </c>
      <c r="R63" s="33"/>
      <c r="S63" s="38">
        <f t="shared" si="24"/>
        <v>0</v>
      </c>
      <c r="T63" s="18" t="e">
        <f t="shared" si="25"/>
        <v>#DIV/0!</v>
      </c>
      <c r="U63" s="39">
        <f t="shared" si="26"/>
        <v>0</v>
      </c>
      <c r="V63" s="39">
        <f t="shared" si="27"/>
        <v>0</v>
      </c>
      <c r="W63" s="40" t="e">
        <f t="shared" si="17"/>
        <v>#DIV/0!</v>
      </c>
      <c r="X63" s="41">
        <v>0.2</v>
      </c>
      <c r="Z63" s="42">
        <f t="shared" si="28"/>
        <v>0</v>
      </c>
      <c r="AA63" s="17" t="b">
        <f t="shared" si="29"/>
        <v>0</v>
      </c>
      <c r="AB63" s="17" t="b">
        <f t="shared" si="30"/>
        <v>0</v>
      </c>
      <c r="AC63" s="43">
        <f t="shared" si="31"/>
        <v>0</v>
      </c>
      <c r="AD63" s="17"/>
      <c r="AE63" s="42" t="e">
        <f t="shared" si="32"/>
        <v>#DIV/0!</v>
      </c>
      <c r="AF63" s="44" t="e">
        <f t="shared" si="33"/>
        <v>#DIV/0!</v>
      </c>
      <c r="AG63" s="43">
        <f t="shared" si="18"/>
        <v>0</v>
      </c>
      <c r="AH63" s="17"/>
      <c r="AI63" s="45">
        <f t="shared" si="19"/>
        <v>0</v>
      </c>
    </row>
    <row r="64" spans="1:35" ht="15" customHeight="1" x14ac:dyDescent="0.25">
      <c r="A64" s="178">
        <v>16</v>
      </c>
      <c r="B64" s="60">
        <v>0</v>
      </c>
      <c r="C64" s="61">
        <v>0</v>
      </c>
      <c r="D64" s="62">
        <v>0</v>
      </c>
      <c r="E64" s="62">
        <v>0</v>
      </c>
      <c r="F64" s="63">
        <v>0</v>
      </c>
      <c r="G64" s="33"/>
      <c r="H64" s="34" t="str">
        <f t="shared" si="20"/>
        <v>*</v>
      </c>
      <c r="I64" s="35"/>
      <c r="J64" s="68">
        <v>0</v>
      </c>
      <c r="K64" s="168">
        <f t="shared" si="34"/>
        <v>0</v>
      </c>
      <c r="L64" s="145">
        <f t="shared" si="21"/>
        <v>0</v>
      </c>
      <c r="M64" s="36"/>
      <c r="N64" s="144" t="str">
        <f t="shared" si="22"/>
        <v>*</v>
      </c>
      <c r="O64" s="144" t="str">
        <f t="shared" si="23"/>
        <v>*</v>
      </c>
      <c r="P64" s="37">
        <f t="shared" si="16"/>
        <v>0</v>
      </c>
      <c r="Q64" s="35" t="e">
        <f t="shared" si="5"/>
        <v>#DIV/0!</v>
      </c>
      <c r="R64" s="33"/>
      <c r="S64" s="38">
        <f t="shared" si="24"/>
        <v>0</v>
      </c>
      <c r="T64" s="18" t="e">
        <f t="shared" si="25"/>
        <v>#DIV/0!</v>
      </c>
      <c r="U64" s="39">
        <f t="shared" si="26"/>
        <v>0</v>
      </c>
      <c r="V64" s="39">
        <f t="shared" si="27"/>
        <v>0</v>
      </c>
      <c r="W64" s="40" t="e">
        <f t="shared" si="17"/>
        <v>#DIV/0!</v>
      </c>
      <c r="X64" s="41">
        <v>0.2</v>
      </c>
      <c r="Z64" s="42">
        <f t="shared" si="28"/>
        <v>0</v>
      </c>
      <c r="AA64" s="17" t="b">
        <f t="shared" si="29"/>
        <v>0</v>
      </c>
      <c r="AB64" s="17" t="b">
        <f t="shared" si="30"/>
        <v>0</v>
      </c>
      <c r="AC64" s="43">
        <f t="shared" si="31"/>
        <v>0</v>
      </c>
      <c r="AD64" s="17"/>
      <c r="AE64" s="42" t="e">
        <f t="shared" si="32"/>
        <v>#DIV/0!</v>
      </c>
      <c r="AF64" s="44" t="e">
        <f t="shared" si="33"/>
        <v>#DIV/0!</v>
      </c>
      <c r="AG64" s="43">
        <f t="shared" si="18"/>
        <v>0</v>
      </c>
      <c r="AH64" s="17"/>
      <c r="AI64" s="45">
        <f t="shared" si="19"/>
        <v>0</v>
      </c>
    </row>
    <row r="65" spans="1:35" x14ac:dyDescent="0.25">
      <c r="A65" s="178">
        <v>17</v>
      </c>
      <c r="B65" s="60">
        <v>0</v>
      </c>
      <c r="C65" s="61">
        <v>0</v>
      </c>
      <c r="D65" s="62">
        <v>0</v>
      </c>
      <c r="E65" s="62">
        <v>0</v>
      </c>
      <c r="F65" s="63">
        <v>0</v>
      </c>
      <c r="G65" s="33"/>
      <c r="H65" s="34" t="str">
        <f t="shared" si="20"/>
        <v>*</v>
      </c>
      <c r="I65" s="35"/>
      <c r="J65" s="68">
        <v>0</v>
      </c>
      <c r="K65" s="168">
        <f t="shared" si="34"/>
        <v>0</v>
      </c>
      <c r="L65" s="145">
        <f t="shared" si="21"/>
        <v>0</v>
      </c>
      <c r="M65" s="36"/>
      <c r="N65" s="144" t="str">
        <f t="shared" si="22"/>
        <v>*</v>
      </c>
      <c r="O65" s="144" t="str">
        <f t="shared" si="23"/>
        <v>*</v>
      </c>
      <c r="P65" s="37">
        <f t="shared" si="16"/>
        <v>0</v>
      </c>
      <c r="Q65" s="35" t="e">
        <f t="shared" si="5"/>
        <v>#DIV/0!</v>
      </c>
      <c r="R65" s="33"/>
      <c r="S65" s="38">
        <f t="shared" si="24"/>
        <v>0</v>
      </c>
      <c r="T65" s="18" t="e">
        <f t="shared" si="25"/>
        <v>#DIV/0!</v>
      </c>
      <c r="U65" s="39">
        <f t="shared" si="26"/>
        <v>0</v>
      </c>
      <c r="V65" s="39">
        <f t="shared" si="27"/>
        <v>0</v>
      </c>
      <c r="W65" s="40" t="e">
        <f t="shared" si="17"/>
        <v>#DIV/0!</v>
      </c>
      <c r="X65" s="41">
        <v>0.2</v>
      </c>
      <c r="Z65" s="42">
        <f t="shared" si="28"/>
        <v>0</v>
      </c>
      <c r="AA65" s="17" t="b">
        <f t="shared" si="29"/>
        <v>0</v>
      </c>
      <c r="AB65" s="17" t="b">
        <f t="shared" si="30"/>
        <v>0</v>
      </c>
      <c r="AC65" s="43">
        <f t="shared" si="31"/>
        <v>0</v>
      </c>
      <c r="AD65" s="17"/>
      <c r="AE65" s="42" t="e">
        <f t="shared" si="32"/>
        <v>#DIV/0!</v>
      </c>
      <c r="AF65" s="44" t="e">
        <f t="shared" si="33"/>
        <v>#DIV/0!</v>
      </c>
      <c r="AG65" s="43">
        <f t="shared" si="18"/>
        <v>0</v>
      </c>
      <c r="AH65" s="17"/>
      <c r="AI65" s="45">
        <f t="shared" si="19"/>
        <v>0</v>
      </c>
    </row>
    <row r="66" spans="1:35" x14ac:dyDescent="0.25">
      <c r="A66" s="178">
        <v>18</v>
      </c>
      <c r="B66" s="60">
        <v>0</v>
      </c>
      <c r="C66" s="61">
        <v>0</v>
      </c>
      <c r="D66" s="62">
        <v>0</v>
      </c>
      <c r="E66" s="62">
        <v>0</v>
      </c>
      <c r="F66" s="63">
        <v>0</v>
      </c>
      <c r="G66" s="33"/>
      <c r="H66" s="34" t="str">
        <f t="shared" si="20"/>
        <v>*</v>
      </c>
      <c r="I66" s="35"/>
      <c r="J66" s="68">
        <v>0</v>
      </c>
      <c r="K66" s="168">
        <f t="shared" si="34"/>
        <v>0</v>
      </c>
      <c r="L66" s="145">
        <f t="shared" si="21"/>
        <v>0</v>
      </c>
      <c r="M66" s="36"/>
      <c r="N66" s="144" t="str">
        <f t="shared" si="22"/>
        <v>*</v>
      </c>
      <c r="O66" s="144" t="str">
        <f t="shared" si="23"/>
        <v>*</v>
      </c>
      <c r="P66" s="37">
        <f t="shared" si="16"/>
        <v>0</v>
      </c>
      <c r="Q66" s="35" t="e">
        <f t="shared" si="5"/>
        <v>#DIV/0!</v>
      </c>
      <c r="R66" s="33"/>
      <c r="S66" s="38">
        <f t="shared" si="24"/>
        <v>0</v>
      </c>
      <c r="T66" s="18" t="e">
        <f t="shared" si="25"/>
        <v>#DIV/0!</v>
      </c>
      <c r="U66" s="39">
        <f t="shared" si="26"/>
        <v>0</v>
      </c>
      <c r="V66" s="39">
        <f t="shared" si="27"/>
        <v>0</v>
      </c>
      <c r="W66" s="40" t="e">
        <f t="shared" si="17"/>
        <v>#DIV/0!</v>
      </c>
      <c r="X66" s="41">
        <v>0.2</v>
      </c>
      <c r="Z66" s="42">
        <f t="shared" si="28"/>
        <v>0</v>
      </c>
      <c r="AA66" s="17" t="b">
        <f t="shared" si="29"/>
        <v>0</v>
      </c>
      <c r="AB66" s="17" t="b">
        <f t="shared" si="30"/>
        <v>0</v>
      </c>
      <c r="AC66" s="43">
        <f t="shared" si="31"/>
        <v>0</v>
      </c>
      <c r="AD66" s="17"/>
      <c r="AE66" s="42" t="e">
        <f t="shared" si="32"/>
        <v>#DIV/0!</v>
      </c>
      <c r="AF66" s="44" t="e">
        <f t="shared" si="33"/>
        <v>#DIV/0!</v>
      </c>
      <c r="AG66" s="43">
        <f t="shared" si="18"/>
        <v>0</v>
      </c>
      <c r="AH66" s="17"/>
      <c r="AI66" s="45">
        <f t="shared" si="19"/>
        <v>0</v>
      </c>
    </row>
    <row r="67" spans="1:35" x14ac:dyDescent="0.25">
      <c r="A67" s="178">
        <v>19</v>
      </c>
      <c r="B67" s="60">
        <v>0</v>
      </c>
      <c r="C67" s="61">
        <v>0</v>
      </c>
      <c r="D67" s="62">
        <v>0</v>
      </c>
      <c r="E67" s="62">
        <v>0</v>
      </c>
      <c r="F67" s="63">
        <v>0</v>
      </c>
      <c r="G67" s="33"/>
      <c r="H67" s="34" t="str">
        <f t="shared" si="20"/>
        <v>*</v>
      </c>
      <c r="I67" s="35"/>
      <c r="J67" s="68">
        <v>0</v>
      </c>
      <c r="K67" s="168">
        <f t="shared" si="34"/>
        <v>0</v>
      </c>
      <c r="L67" s="145">
        <f t="shared" si="21"/>
        <v>0</v>
      </c>
      <c r="M67" s="36"/>
      <c r="N67" s="144" t="str">
        <f t="shared" si="22"/>
        <v>*</v>
      </c>
      <c r="O67" s="144" t="str">
        <f t="shared" si="23"/>
        <v>*</v>
      </c>
      <c r="P67" s="37">
        <f t="shared" si="16"/>
        <v>0</v>
      </c>
      <c r="Q67" s="35" t="e">
        <f t="shared" si="5"/>
        <v>#DIV/0!</v>
      </c>
      <c r="R67" s="33"/>
      <c r="S67" s="38">
        <f t="shared" si="24"/>
        <v>0</v>
      </c>
      <c r="T67" s="18" t="e">
        <f t="shared" si="25"/>
        <v>#DIV/0!</v>
      </c>
      <c r="U67" s="39">
        <f t="shared" si="26"/>
        <v>0</v>
      </c>
      <c r="V67" s="39">
        <f t="shared" si="27"/>
        <v>0</v>
      </c>
      <c r="W67" s="40" t="e">
        <f t="shared" si="17"/>
        <v>#DIV/0!</v>
      </c>
      <c r="X67" s="41">
        <v>0.2</v>
      </c>
      <c r="Z67" s="42">
        <f t="shared" si="28"/>
        <v>0</v>
      </c>
      <c r="AA67" s="17" t="b">
        <f t="shared" si="29"/>
        <v>0</v>
      </c>
      <c r="AB67" s="17" t="b">
        <f t="shared" si="30"/>
        <v>0</v>
      </c>
      <c r="AC67" s="43">
        <f t="shared" si="31"/>
        <v>0</v>
      </c>
      <c r="AD67" s="17"/>
      <c r="AE67" s="42" t="e">
        <f t="shared" si="32"/>
        <v>#DIV/0!</v>
      </c>
      <c r="AF67" s="44" t="e">
        <f t="shared" si="33"/>
        <v>#DIV/0!</v>
      </c>
      <c r="AG67" s="43">
        <f t="shared" si="18"/>
        <v>0</v>
      </c>
      <c r="AH67" s="17"/>
      <c r="AI67" s="45">
        <f t="shared" si="19"/>
        <v>0</v>
      </c>
    </row>
    <row r="68" spans="1:35" x14ac:dyDescent="0.25">
      <c r="A68" s="178">
        <v>20</v>
      </c>
      <c r="B68" s="60">
        <v>0</v>
      </c>
      <c r="C68" s="61">
        <v>0</v>
      </c>
      <c r="D68" s="62">
        <v>0</v>
      </c>
      <c r="E68" s="62">
        <v>0</v>
      </c>
      <c r="F68" s="63">
        <v>0</v>
      </c>
      <c r="G68" s="33"/>
      <c r="H68" s="34" t="str">
        <f t="shared" si="20"/>
        <v>*</v>
      </c>
      <c r="I68" s="35"/>
      <c r="J68" s="68">
        <v>0</v>
      </c>
      <c r="K68" s="168">
        <f t="shared" si="34"/>
        <v>0</v>
      </c>
      <c r="L68" s="145">
        <f t="shared" si="21"/>
        <v>0</v>
      </c>
      <c r="M68" s="36"/>
      <c r="N68" s="144" t="str">
        <f t="shared" si="22"/>
        <v>*</v>
      </c>
      <c r="O68" s="144" t="str">
        <f t="shared" si="23"/>
        <v>*</v>
      </c>
      <c r="P68" s="37">
        <f t="shared" si="16"/>
        <v>0</v>
      </c>
      <c r="Q68" s="35" t="e">
        <f t="shared" si="5"/>
        <v>#DIV/0!</v>
      </c>
      <c r="R68" s="33"/>
      <c r="S68" s="38">
        <f t="shared" si="24"/>
        <v>0</v>
      </c>
      <c r="T68" s="18" t="e">
        <f t="shared" si="25"/>
        <v>#DIV/0!</v>
      </c>
      <c r="U68" s="39">
        <f t="shared" si="26"/>
        <v>0</v>
      </c>
      <c r="V68" s="39">
        <f t="shared" si="27"/>
        <v>0</v>
      </c>
      <c r="W68" s="40" t="e">
        <f t="shared" si="17"/>
        <v>#DIV/0!</v>
      </c>
      <c r="X68" s="41">
        <v>0.2</v>
      </c>
      <c r="Z68" s="42">
        <f t="shared" si="28"/>
        <v>0</v>
      </c>
      <c r="AA68" s="17" t="b">
        <f t="shared" si="29"/>
        <v>0</v>
      </c>
      <c r="AB68" s="17" t="b">
        <f t="shared" si="30"/>
        <v>0</v>
      </c>
      <c r="AC68" s="43">
        <f t="shared" si="31"/>
        <v>0</v>
      </c>
      <c r="AD68" s="17"/>
      <c r="AE68" s="42" t="e">
        <f t="shared" si="32"/>
        <v>#DIV/0!</v>
      </c>
      <c r="AF68" s="44" t="e">
        <f t="shared" si="33"/>
        <v>#DIV/0!</v>
      </c>
      <c r="AG68" s="43">
        <f t="shared" si="18"/>
        <v>0</v>
      </c>
      <c r="AH68" s="17"/>
      <c r="AI68" s="45">
        <f t="shared" si="19"/>
        <v>0</v>
      </c>
    </row>
    <row r="69" spans="1:35" x14ac:dyDescent="0.25">
      <c r="A69" s="178">
        <v>21</v>
      </c>
      <c r="B69" s="60">
        <v>0</v>
      </c>
      <c r="C69" s="61">
        <v>0</v>
      </c>
      <c r="D69" s="62">
        <v>0</v>
      </c>
      <c r="E69" s="62">
        <v>0</v>
      </c>
      <c r="F69" s="63">
        <v>0</v>
      </c>
      <c r="G69" s="33"/>
      <c r="H69" s="34" t="str">
        <f t="shared" si="20"/>
        <v>*</v>
      </c>
      <c r="I69" s="35"/>
      <c r="J69" s="68">
        <v>0</v>
      </c>
      <c r="K69" s="168">
        <f t="shared" si="34"/>
        <v>0</v>
      </c>
      <c r="L69" s="145">
        <f t="shared" si="21"/>
        <v>0</v>
      </c>
      <c r="M69" s="36"/>
      <c r="N69" s="144" t="str">
        <f t="shared" si="22"/>
        <v>*</v>
      </c>
      <c r="O69" s="144" t="str">
        <f t="shared" si="23"/>
        <v>*</v>
      </c>
      <c r="P69" s="37">
        <f t="shared" si="16"/>
        <v>0</v>
      </c>
      <c r="Q69" s="35" t="e">
        <f t="shared" si="5"/>
        <v>#DIV/0!</v>
      </c>
      <c r="R69" s="33"/>
      <c r="S69" s="38">
        <f t="shared" si="24"/>
        <v>0</v>
      </c>
      <c r="T69" s="18" t="e">
        <f t="shared" si="25"/>
        <v>#DIV/0!</v>
      </c>
      <c r="U69" s="39">
        <f t="shared" si="26"/>
        <v>0</v>
      </c>
      <c r="V69" s="39">
        <f t="shared" si="27"/>
        <v>0</v>
      </c>
      <c r="W69" s="40" t="e">
        <f t="shared" si="17"/>
        <v>#DIV/0!</v>
      </c>
      <c r="X69" s="41">
        <v>0.2</v>
      </c>
      <c r="Z69" s="42">
        <f t="shared" si="28"/>
        <v>0</v>
      </c>
      <c r="AA69" s="17" t="b">
        <f t="shared" si="29"/>
        <v>0</v>
      </c>
      <c r="AB69" s="17" t="b">
        <f t="shared" si="30"/>
        <v>0</v>
      </c>
      <c r="AC69" s="43">
        <f t="shared" si="31"/>
        <v>0</v>
      </c>
      <c r="AD69" s="17"/>
      <c r="AE69" s="42" t="e">
        <f t="shared" si="32"/>
        <v>#DIV/0!</v>
      </c>
      <c r="AF69" s="44" t="e">
        <f t="shared" si="33"/>
        <v>#DIV/0!</v>
      </c>
      <c r="AG69" s="43">
        <f t="shared" si="18"/>
        <v>0</v>
      </c>
      <c r="AH69" s="17"/>
      <c r="AI69" s="45">
        <f t="shared" si="19"/>
        <v>0</v>
      </c>
    </row>
    <row r="70" spans="1:35" x14ac:dyDescent="0.25">
      <c r="A70" s="178">
        <v>22</v>
      </c>
      <c r="B70" s="60">
        <v>0</v>
      </c>
      <c r="C70" s="61">
        <v>0</v>
      </c>
      <c r="D70" s="62">
        <v>0</v>
      </c>
      <c r="E70" s="62">
        <v>0</v>
      </c>
      <c r="F70" s="63">
        <v>0</v>
      </c>
      <c r="G70" s="33"/>
      <c r="H70" s="34" t="str">
        <f t="shared" si="20"/>
        <v>*</v>
      </c>
      <c r="I70" s="35"/>
      <c r="J70" s="68">
        <v>0</v>
      </c>
      <c r="K70" s="168">
        <f t="shared" si="34"/>
        <v>0</v>
      </c>
      <c r="L70" s="145">
        <f t="shared" si="21"/>
        <v>0</v>
      </c>
      <c r="M70" s="36"/>
      <c r="N70" s="144" t="str">
        <f t="shared" si="22"/>
        <v>*</v>
      </c>
      <c r="O70" s="144" t="str">
        <f t="shared" si="23"/>
        <v>*</v>
      </c>
      <c r="P70" s="37">
        <f t="shared" si="16"/>
        <v>0</v>
      </c>
      <c r="Q70" s="35" t="e">
        <f t="shared" si="5"/>
        <v>#DIV/0!</v>
      </c>
      <c r="R70" s="33"/>
      <c r="S70" s="38">
        <f t="shared" si="24"/>
        <v>0</v>
      </c>
      <c r="T70" s="18" t="e">
        <f t="shared" si="25"/>
        <v>#DIV/0!</v>
      </c>
      <c r="U70" s="39">
        <f t="shared" si="26"/>
        <v>0</v>
      </c>
      <c r="V70" s="39">
        <f t="shared" si="27"/>
        <v>0</v>
      </c>
      <c r="W70" s="40" t="e">
        <f t="shared" si="17"/>
        <v>#DIV/0!</v>
      </c>
      <c r="X70" s="41">
        <v>0.2</v>
      </c>
      <c r="Z70" s="42">
        <f t="shared" si="28"/>
        <v>0</v>
      </c>
      <c r="AA70" s="17" t="b">
        <f t="shared" si="29"/>
        <v>0</v>
      </c>
      <c r="AB70" s="17" t="b">
        <f t="shared" si="30"/>
        <v>0</v>
      </c>
      <c r="AC70" s="43">
        <f t="shared" si="31"/>
        <v>0</v>
      </c>
      <c r="AD70" s="17"/>
      <c r="AE70" s="42" t="e">
        <f t="shared" si="32"/>
        <v>#DIV/0!</v>
      </c>
      <c r="AF70" s="44" t="e">
        <f t="shared" si="33"/>
        <v>#DIV/0!</v>
      </c>
      <c r="AG70" s="43">
        <f t="shared" si="18"/>
        <v>0</v>
      </c>
      <c r="AH70" s="17"/>
      <c r="AI70" s="45">
        <f t="shared" si="19"/>
        <v>0</v>
      </c>
    </row>
    <row r="71" spans="1:35" x14ac:dyDescent="0.25">
      <c r="A71" s="178">
        <v>23</v>
      </c>
      <c r="B71" s="60">
        <v>0</v>
      </c>
      <c r="C71" s="61">
        <v>0</v>
      </c>
      <c r="D71" s="62">
        <v>0</v>
      </c>
      <c r="E71" s="62">
        <v>0</v>
      </c>
      <c r="F71" s="63">
        <v>0</v>
      </c>
      <c r="G71" s="33"/>
      <c r="H71" s="34" t="str">
        <f t="shared" si="20"/>
        <v>*</v>
      </c>
      <c r="I71" s="35"/>
      <c r="J71" s="68">
        <v>0</v>
      </c>
      <c r="K71" s="168">
        <f t="shared" si="34"/>
        <v>0</v>
      </c>
      <c r="L71" s="145">
        <f t="shared" si="21"/>
        <v>0</v>
      </c>
      <c r="M71" s="36"/>
      <c r="N71" s="144" t="str">
        <f t="shared" si="22"/>
        <v>*</v>
      </c>
      <c r="O71" s="144" t="str">
        <f t="shared" si="23"/>
        <v>*</v>
      </c>
      <c r="P71" s="37">
        <f t="shared" si="16"/>
        <v>0</v>
      </c>
      <c r="Q71" s="35" t="e">
        <f t="shared" si="5"/>
        <v>#DIV/0!</v>
      </c>
      <c r="R71" s="33"/>
      <c r="S71" s="38">
        <f t="shared" si="24"/>
        <v>0</v>
      </c>
      <c r="T71" s="18" t="e">
        <f t="shared" si="25"/>
        <v>#DIV/0!</v>
      </c>
      <c r="U71" s="39">
        <f t="shared" si="26"/>
        <v>0</v>
      </c>
      <c r="V71" s="39">
        <f t="shared" si="27"/>
        <v>0</v>
      </c>
      <c r="W71" s="40" t="e">
        <f t="shared" si="17"/>
        <v>#DIV/0!</v>
      </c>
      <c r="X71" s="41">
        <v>0.2</v>
      </c>
      <c r="Z71" s="42">
        <f t="shared" si="28"/>
        <v>0</v>
      </c>
      <c r="AA71" s="17" t="b">
        <f t="shared" si="29"/>
        <v>0</v>
      </c>
      <c r="AB71" s="17" t="b">
        <f t="shared" si="30"/>
        <v>0</v>
      </c>
      <c r="AC71" s="43">
        <f t="shared" si="31"/>
        <v>0</v>
      </c>
      <c r="AD71" s="17"/>
      <c r="AE71" s="42" t="e">
        <f t="shared" si="32"/>
        <v>#DIV/0!</v>
      </c>
      <c r="AF71" s="44" t="e">
        <f t="shared" si="33"/>
        <v>#DIV/0!</v>
      </c>
      <c r="AG71" s="43">
        <f t="shared" si="18"/>
        <v>0</v>
      </c>
      <c r="AH71" s="17"/>
      <c r="AI71" s="45">
        <f t="shared" si="19"/>
        <v>0</v>
      </c>
    </row>
    <row r="72" spans="1:35" x14ac:dyDescent="0.25">
      <c r="A72" s="178">
        <v>24</v>
      </c>
      <c r="B72" s="60">
        <v>0</v>
      </c>
      <c r="C72" s="61">
        <v>0</v>
      </c>
      <c r="D72" s="62">
        <v>0</v>
      </c>
      <c r="E72" s="62">
        <v>0</v>
      </c>
      <c r="F72" s="63">
        <v>0</v>
      </c>
      <c r="G72" s="33"/>
      <c r="H72" s="34" t="str">
        <f t="shared" si="20"/>
        <v>*</v>
      </c>
      <c r="I72" s="35"/>
      <c r="J72" s="68">
        <v>0</v>
      </c>
      <c r="K72" s="168">
        <f t="shared" si="34"/>
        <v>0</v>
      </c>
      <c r="L72" s="145">
        <f t="shared" si="21"/>
        <v>0</v>
      </c>
      <c r="M72" s="36"/>
      <c r="N72" s="144" t="str">
        <f t="shared" si="22"/>
        <v>*</v>
      </c>
      <c r="O72" s="144" t="str">
        <f t="shared" si="23"/>
        <v>*</v>
      </c>
      <c r="P72" s="37">
        <f t="shared" si="16"/>
        <v>0</v>
      </c>
      <c r="Q72" s="35" t="e">
        <f t="shared" si="5"/>
        <v>#DIV/0!</v>
      </c>
      <c r="R72" s="33"/>
      <c r="S72" s="38">
        <f t="shared" si="24"/>
        <v>0</v>
      </c>
      <c r="T72" s="18" t="e">
        <f t="shared" si="25"/>
        <v>#DIV/0!</v>
      </c>
      <c r="U72" s="39">
        <f t="shared" si="26"/>
        <v>0</v>
      </c>
      <c r="V72" s="39">
        <f t="shared" si="27"/>
        <v>0</v>
      </c>
      <c r="W72" s="40" t="e">
        <f t="shared" si="17"/>
        <v>#DIV/0!</v>
      </c>
      <c r="X72" s="41">
        <v>0.2</v>
      </c>
      <c r="Z72" s="42">
        <f t="shared" si="28"/>
        <v>0</v>
      </c>
      <c r="AA72" s="17" t="b">
        <f t="shared" si="29"/>
        <v>0</v>
      </c>
      <c r="AB72" s="17" t="b">
        <f t="shared" si="30"/>
        <v>0</v>
      </c>
      <c r="AC72" s="43">
        <f t="shared" si="31"/>
        <v>0</v>
      </c>
      <c r="AD72" s="17"/>
      <c r="AE72" s="42" t="e">
        <f t="shared" si="32"/>
        <v>#DIV/0!</v>
      </c>
      <c r="AF72" s="44" t="e">
        <f t="shared" si="33"/>
        <v>#DIV/0!</v>
      </c>
      <c r="AG72" s="43">
        <f t="shared" si="18"/>
        <v>0</v>
      </c>
      <c r="AH72" s="17"/>
      <c r="AI72" s="45">
        <f t="shared" si="19"/>
        <v>0</v>
      </c>
    </row>
    <row r="73" spans="1:35" x14ac:dyDescent="0.25">
      <c r="A73" s="178">
        <v>25</v>
      </c>
      <c r="B73" s="60">
        <v>0</v>
      </c>
      <c r="C73" s="61">
        <v>0</v>
      </c>
      <c r="D73" s="62">
        <v>0</v>
      </c>
      <c r="E73" s="62">
        <v>0</v>
      </c>
      <c r="F73" s="63">
        <v>0</v>
      </c>
      <c r="G73" s="33"/>
      <c r="H73" s="34" t="str">
        <f t="shared" si="20"/>
        <v>*</v>
      </c>
      <c r="I73" s="35"/>
      <c r="J73" s="68">
        <v>0</v>
      </c>
      <c r="K73" s="168">
        <f t="shared" si="34"/>
        <v>0</v>
      </c>
      <c r="L73" s="145">
        <f t="shared" si="21"/>
        <v>0</v>
      </c>
      <c r="M73" s="36"/>
      <c r="N73" s="144" t="str">
        <f t="shared" si="22"/>
        <v>*</v>
      </c>
      <c r="O73" s="144" t="str">
        <f t="shared" si="23"/>
        <v>*</v>
      </c>
      <c r="P73" s="37">
        <f t="shared" si="16"/>
        <v>0</v>
      </c>
      <c r="Q73" s="35" t="e">
        <f t="shared" si="5"/>
        <v>#DIV/0!</v>
      </c>
      <c r="R73" s="33"/>
      <c r="S73" s="38">
        <f t="shared" si="24"/>
        <v>0</v>
      </c>
      <c r="T73" s="18" t="e">
        <f t="shared" si="25"/>
        <v>#DIV/0!</v>
      </c>
      <c r="U73" s="39">
        <f t="shared" si="26"/>
        <v>0</v>
      </c>
      <c r="V73" s="39">
        <f t="shared" si="27"/>
        <v>0</v>
      </c>
      <c r="W73" s="40" t="e">
        <f t="shared" si="17"/>
        <v>#DIV/0!</v>
      </c>
      <c r="X73" s="41">
        <v>0.2</v>
      </c>
      <c r="Z73" s="42">
        <f t="shared" si="28"/>
        <v>0</v>
      </c>
      <c r="AA73" s="17" t="b">
        <f t="shared" si="29"/>
        <v>0</v>
      </c>
      <c r="AB73" s="17" t="b">
        <f t="shared" si="30"/>
        <v>0</v>
      </c>
      <c r="AC73" s="43">
        <f t="shared" si="31"/>
        <v>0</v>
      </c>
      <c r="AD73" s="17"/>
      <c r="AE73" s="42" t="e">
        <f t="shared" si="32"/>
        <v>#DIV/0!</v>
      </c>
      <c r="AF73" s="44" t="e">
        <f t="shared" si="33"/>
        <v>#DIV/0!</v>
      </c>
      <c r="AG73" s="43">
        <f t="shared" si="18"/>
        <v>0</v>
      </c>
      <c r="AH73" s="17"/>
      <c r="AI73" s="45">
        <f t="shared" si="19"/>
        <v>0</v>
      </c>
    </row>
    <row r="74" spans="1:35" x14ac:dyDescent="0.25">
      <c r="A74" s="178">
        <v>26</v>
      </c>
      <c r="B74" s="60">
        <v>0</v>
      </c>
      <c r="C74" s="61">
        <v>0</v>
      </c>
      <c r="D74" s="62">
        <v>0</v>
      </c>
      <c r="E74" s="62">
        <v>0</v>
      </c>
      <c r="F74" s="63">
        <v>0</v>
      </c>
      <c r="G74" s="33"/>
      <c r="H74" s="34" t="str">
        <f t="shared" si="20"/>
        <v>*</v>
      </c>
      <c r="I74" s="35"/>
      <c r="J74" s="68">
        <v>0</v>
      </c>
      <c r="K74" s="168">
        <f t="shared" si="34"/>
        <v>0</v>
      </c>
      <c r="L74" s="145">
        <f t="shared" si="21"/>
        <v>0</v>
      </c>
      <c r="M74" s="36"/>
      <c r="N74" s="144" t="str">
        <f t="shared" si="22"/>
        <v>*</v>
      </c>
      <c r="O74" s="144" t="str">
        <f t="shared" si="23"/>
        <v>*</v>
      </c>
      <c r="P74" s="37">
        <f t="shared" si="16"/>
        <v>0</v>
      </c>
      <c r="Q74" s="35" t="e">
        <f t="shared" si="5"/>
        <v>#DIV/0!</v>
      </c>
      <c r="R74" s="33"/>
      <c r="S74" s="38">
        <f t="shared" si="24"/>
        <v>0</v>
      </c>
      <c r="T74" s="18" t="e">
        <f t="shared" si="25"/>
        <v>#DIV/0!</v>
      </c>
      <c r="U74" s="39">
        <f t="shared" si="26"/>
        <v>0</v>
      </c>
      <c r="V74" s="39">
        <f t="shared" si="27"/>
        <v>0</v>
      </c>
      <c r="W74" s="40" t="e">
        <f t="shared" si="17"/>
        <v>#DIV/0!</v>
      </c>
      <c r="X74" s="41">
        <v>0.2</v>
      </c>
      <c r="Z74" s="42">
        <f t="shared" si="28"/>
        <v>0</v>
      </c>
      <c r="AA74" s="17" t="b">
        <f t="shared" si="29"/>
        <v>0</v>
      </c>
      <c r="AB74" s="17" t="b">
        <f t="shared" si="30"/>
        <v>0</v>
      </c>
      <c r="AC74" s="43">
        <f t="shared" si="31"/>
        <v>0</v>
      </c>
      <c r="AD74" s="17"/>
      <c r="AE74" s="42" t="e">
        <f t="shared" si="32"/>
        <v>#DIV/0!</v>
      </c>
      <c r="AF74" s="44" t="e">
        <f t="shared" si="33"/>
        <v>#DIV/0!</v>
      </c>
      <c r="AG74" s="43">
        <f t="shared" si="18"/>
        <v>0</v>
      </c>
      <c r="AH74" s="17"/>
      <c r="AI74" s="45">
        <f t="shared" si="19"/>
        <v>0</v>
      </c>
    </row>
    <row r="75" spans="1:35" x14ac:dyDescent="0.25">
      <c r="A75" s="178">
        <v>27</v>
      </c>
      <c r="B75" s="60">
        <v>0</v>
      </c>
      <c r="C75" s="61">
        <v>0</v>
      </c>
      <c r="D75" s="62">
        <v>0</v>
      </c>
      <c r="E75" s="62">
        <v>0</v>
      </c>
      <c r="F75" s="63">
        <v>0</v>
      </c>
      <c r="G75" s="33"/>
      <c r="H75" s="34" t="str">
        <f t="shared" si="20"/>
        <v>*</v>
      </c>
      <c r="I75" s="35"/>
      <c r="J75" s="68">
        <v>0</v>
      </c>
      <c r="K75" s="168">
        <f t="shared" si="34"/>
        <v>0</v>
      </c>
      <c r="L75" s="145">
        <f t="shared" si="21"/>
        <v>0</v>
      </c>
      <c r="M75" s="36"/>
      <c r="N75" s="144" t="str">
        <f t="shared" si="22"/>
        <v>*</v>
      </c>
      <c r="O75" s="144" t="str">
        <f t="shared" si="23"/>
        <v>*</v>
      </c>
      <c r="P75" s="37">
        <f t="shared" si="16"/>
        <v>0</v>
      </c>
      <c r="Q75" s="35" t="e">
        <f t="shared" si="5"/>
        <v>#DIV/0!</v>
      </c>
      <c r="R75" s="33"/>
      <c r="S75" s="38">
        <f t="shared" si="24"/>
        <v>0</v>
      </c>
      <c r="T75" s="18" t="e">
        <f t="shared" si="25"/>
        <v>#DIV/0!</v>
      </c>
      <c r="U75" s="39">
        <f t="shared" si="26"/>
        <v>0</v>
      </c>
      <c r="V75" s="39">
        <f t="shared" si="27"/>
        <v>0</v>
      </c>
      <c r="W75" s="40" t="e">
        <f t="shared" si="17"/>
        <v>#DIV/0!</v>
      </c>
      <c r="X75" s="41">
        <v>0.2</v>
      </c>
      <c r="Z75" s="42">
        <f t="shared" si="28"/>
        <v>0</v>
      </c>
      <c r="AA75" s="17" t="b">
        <f t="shared" si="29"/>
        <v>0</v>
      </c>
      <c r="AB75" s="17" t="b">
        <f t="shared" si="30"/>
        <v>0</v>
      </c>
      <c r="AC75" s="43">
        <f t="shared" si="31"/>
        <v>0</v>
      </c>
      <c r="AD75" s="17"/>
      <c r="AE75" s="42" t="e">
        <f t="shared" si="32"/>
        <v>#DIV/0!</v>
      </c>
      <c r="AF75" s="44" t="e">
        <f t="shared" si="33"/>
        <v>#DIV/0!</v>
      </c>
      <c r="AG75" s="43">
        <f t="shared" si="18"/>
        <v>0</v>
      </c>
      <c r="AH75" s="17"/>
      <c r="AI75" s="45">
        <f t="shared" si="19"/>
        <v>0</v>
      </c>
    </row>
    <row r="76" spans="1:35" x14ac:dyDescent="0.25">
      <c r="A76" s="178">
        <v>28</v>
      </c>
      <c r="B76" s="60">
        <v>0</v>
      </c>
      <c r="C76" s="61">
        <v>0</v>
      </c>
      <c r="D76" s="62">
        <v>0</v>
      </c>
      <c r="E76" s="62">
        <v>0</v>
      </c>
      <c r="F76" s="63">
        <v>0</v>
      </c>
      <c r="G76" s="33"/>
      <c r="H76" s="34" t="str">
        <f t="shared" si="20"/>
        <v>*</v>
      </c>
      <c r="I76" s="35"/>
      <c r="J76" s="68">
        <v>0</v>
      </c>
      <c r="K76" s="168">
        <f t="shared" si="34"/>
        <v>0</v>
      </c>
      <c r="L76" s="145">
        <f t="shared" si="21"/>
        <v>0</v>
      </c>
      <c r="M76" s="36"/>
      <c r="N76" s="144" t="str">
        <f t="shared" si="22"/>
        <v>*</v>
      </c>
      <c r="O76" s="144" t="str">
        <f t="shared" si="23"/>
        <v>*</v>
      </c>
      <c r="P76" s="37">
        <f t="shared" si="16"/>
        <v>0</v>
      </c>
      <c r="Q76" s="35" t="e">
        <f t="shared" si="5"/>
        <v>#DIV/0!</v>
      </c>
      <c r="R76" s="33"/>
      <c r="S76" s="38">
        <f t="shared" si="24"/>
        <v>0</v>
      </c>
      <c r="T76" s="18" t="e">
        <f t="shared" si="25"/>
        <v>#DIV/0!</v>
      </c>
      <c r="U76" s="39">
        <f t="shared" si="26"/>
        <v>0</v>
      </c>
      <c r="V76" s="39">
        <f t="shared" si="27"/>
        <v>0</v>
      </c>
      <c r="W76" s="40" t="e">
        <f t="shared" si="17"/>
        <v>#DIV/0!</v>
      </c>
      <c r="X76" s="41">
        <v>0.2</v>
      </c>
      <c r="Z76" s="42">
        <f t="shared" si="28"/>
        <v>0</v>
      </c>
      <c r="AA76" s="17" t="b">
        <f t="shared" si="29"/>
        <v>0</v>
      </c>
      <c r="AB76" s="17" t="b">
        <f t="shared" si="30"/>
        <v>0</v>
      </c>
      <c r="AC76" s="43">
        <f t="shared" si="31"/>
        <v>0</v>
      </c>
      <c r="AD76" s="17"/>
      <c r="AE76" s="42" t="e">
        <f t="shared" si="32"/>
        <v>#DIV/0!</v>
      </c>
      <c r="AF76" s="44" t="e">
        <f t="shared" si="33"/>
        <v>#DIV/0!</v>
      </c>
      <c r="AG76" s="43">
        <f t="shared" si="18"/>
        <v>0</v>
      </c>
      <c r="AH76" s="17"/>
      <c r="AI76" s="45">
        <f t="shared" si="19"/>
        <v>0</v>
      </c>
    </row>
    <row r="77" spans="1:35" x14ac:dyDescent="0.25">
      <c r="A77" s="178">
        <v>29</v>
      </c>
      <c r="B77" s="60">
        <v>0</v>
      </c>
      <c r="C77" s="61">
        <v>0</v>
      </c>
      <c r="D77" s="62">
        <v>0</v>
      </c>
      <c r="E77" s="62">
        <v>0</v>
      </c>
      <c r="F77" s="63">
        <v>0</v>
      </c>
      <c r="G77" s="33"/>
      <c r="H77" s="34" t="str">
        <f t="shared" si="20"/>
        <v>*</v>
      </c>
      <c r="I77" s="35"/>
      <c r="J77" s="68">
        <v>0</v>
      </c>
      <c r="K77" s="168">
        <f t="shared" si="34"/>
        <v>0</v>
      </c>
      <c r="L77" s="145">
        <f t="shared" si="21"/>
        <v>0</v>
      </c>
      <c r="M77" s="36"/>
      <c r="N77" s="144" t="str">
        <f t="shared" si="22"/>
        <v>*</v>
      </c>
      <c r="O77" s="144" t="str">
        <f t="shared" si="23"/>
        <v>*</v>
      </c>
      <c r="P77" s="37">
        <f t="shared" si="16"/>
        <v>0</v>
      </c>
      <c r="Q77" s="35" t="e">
        <f t="shared" si="5"/>
        <v>#DIV/0!</v>
      </c>
      <c r="R77" s="33"/>
      <c r="S77" s="38">
        <f t="shared" si="24"/>
        <v>0</v>
      </c>
      <c r="T77" s="18" t="e">
        <f t="shared" si="25"/>
        <v>#DIV/0!</v>
      </c>
      <c r="U77" s="39">
        <f t="shared" si="26"/>
        <v>0</v>
      </c>
      <c r="V77" s="39">
        <f t="shared" si="27"/>
        <v>0</v>
      </c>
      <c r="W77" s="40" t="e">
        <f t="shared" si="17"/>
        <v>#DIV/0!</v>
      </c>
      <c r="X77" s="41">
        <v>0.2</v>
      </c>
      <c r="Z77" s="42">
        <f t="shared" si="28"/>
        <v>0</v>
      </c>
      <c r="AA77" s="17" t="b">
        <f t="shared" si="29"/>
        <v>0</v>
      </c>
      <c r="AB77" s="17" t="b">
        <f t="shared" si="30"/>
        <v>0</v>
      </c>
      <c r="AC77" s="43">
        <f t="shared" si="31"/>
        <v>0</v>
      </c>
      <c r="AD77" s="17"/>
      <c r="AE77" s="42" t="e">
        <f t="shared" si="32"/>
        <v>#DIV/0!</v>
      </c>
      <c r="AF77" s="44" t="e">
        <f t="shared" si="33"/>
        <v>#DIV/0!</v>
      </c>
      <c r="AG77" s="43">
        <f t="shared" si="18"/>
        <v>0</v>
      </c>
      <c r="AH77" s="17"/>
      <c r="AI77" s="45">
        <f t="shared" si="19"/>
        <v>0</v>
      </c>
    </row>
    <row r="78" spans="1:35" x14ac:dyDescent="0.25">
      <c r="A78" s="178">
        <v>30</v>
      </c>
      <c r="B78" s="60">
        <v>0</v>
      </c>
      <c r="C78" s="61">
        <v>0</v>
      </c>
      <c r="D78" s="62">
        <v>0</v>
      </c>
      <c r="E78" s="62">
        <v>0</v>
      </c>
      <c r="F78" s="63">
        <v>0</v>
      </c>
      <c r="G78" s="33"/>
      <c r="H78" s="34" t="str">
        <f t="shared" si="20"/>
        <v>*</v>
      </c>
      <c r="I78" s="35"/>
      <c r="J78" s="68">
        <v>0</v>
      </c>
      <c r="K78" s="168">
        <f t="shared" si="34"/>
        <v>0</v>
      </c>
      <c r="L78" s="145">
        <f t="shared" si="21"/>
        <v>0</v>
      </c>
      <c r="M78" s="36"/>
      <c r="N78" s="144" t="str">
        <f t="shared" si="22"/>
        <v>*</v>
      </c>
      <c r="O78" s="144" t="str">
        <f t="shared" si="23"/>
        <v>*</v>
      </c>
      <c r="P78" s="37">
        <f t="shared" si="16"/>
        <v>0</v>
      </c>
      <c r="Q78" s="35" t="e">
        <f t="shared" si="5"/>
        <v>#DIV/0!</v>
      </c>
      <c r="R78" s="33"/>
      <c r="S78" s="38">
        <f t="shared" si="24"/>
        <v>0</v>
      </c>
      <c r="T78" s="18" t="e">
        <f t="shared" si="25"/>
        <v>#DIV/0!</v>
      </c>
      <c r="U78" s="39">
        <f t="shared" si="26"/>
        <v>0</v>
      </c>
      <c r="V78" s="39">
        <f t="shared" si="27"/>
        <v>0</v>
      </c>
      <c r="W78" s="40" t="e">
        <f t="shared" si="17"/>
        <v>#DIV/0!</v>
      </c>
      <c r="X78" s="41">
        <v>0.2</v>
      </c>
      <c r="Z78" s="42">
        <f t="shared" si="28"/>
        <v>0</v>
      </c>
      <c r="AA78" s="17" t="b">
        <f t="shared" si="29"/>
        <v>0</v>
      </c>
      <c r="AB78" s="17" t="b">
        <f t="shared" si="30"/>
        <v>0</v>
      </c>
      <c r="AC78" s="43">
        <f t="shared" si="31"/>
        <v>0</v>
      </c>
      <c r="AD78" s="17"/>
      <c r="AE78" s="42" t="e">
        <f t="shared" si="32"/>
        <v>#DIV/0!</v>
      </c>
      <c r="AF78" s="44" t="e">
        <f t="shared" si="33"/>
        <v>#DIV/0!</v>
      </c>
      <c r="AG78" s="43">
        <f t="shared" si="18"/>
        <v>0</v>
      </c>
      <c r="AH78" s="17"/>
      <c r="AI78" s="45">
        <f t="shared" si="19"/>
        <v>0</v>
      </c>
    </row>
    <row r="79" spans="1:35" x14ac:dyDescent="0.25">
      <c r="A79" s="178">
        <v>31</v>
      </c>
      <c r="B79" s="60">
        <v>0</v>
      </c>
      <c r="C79" s="61">
        <v>0</v>
      </c>
      <c r="D79" s="62">
        <v>0</v>
      </c>
      <c r="E79" s="62">
        <v>0</v>
      </c>
      <c r="F79" s="63">
        <v>0</v>
      </c>
      <c r="G79" s="33"/>
      <c r="H79" s="34" t="str">
        <f t="shared" si="20"/>
        <v>*</v>
      </c>
      <c r="I79" s="35"/>
      <c r="J79" s="68">
        <v>0</v>
      </c>
      <c r="K79" s="168">
        <f t="shared" si="34"/>
        <v>0</v>
      </c>
      <c r="L79" s="145">
        <f t="shared" si="21"/>
        <v>0</v>
      </c>
      <c r="M79" s="36"/>
      <c r="N79" s="144" t="str">
        <f t="shared" si="22"/>
        <v>*</v>
      </c>
      <c r="O79" s="144" t="str">
        <f t="shared" si="23"/>
        <v>*</v>
      </c>
      <c r="P79" s="37">
        <f t="shared" si="16"/>
        <v>0</v>
      </c>
      <c r="Q79" s="35" t="e">
        <f t="shared" si="5"/>
        <v>#DIV/0!</v>
      </c>
      <c r="R79" s="33"/>
      <c r="S79" s="38">
        <f t="shared" si="24"/>
        <v>0</v>
      </c>
      <c r="T79" s="18" t="e">
        <f t="shared" si="25"/>
        <v>#DIV/0!</v>
      </c>
      <c r="U79" s="39">
        <f t="shared" si="26"/>
        <v>0</v>
      </c>
      <c r="V79" s="39">
        <f t="shared" si="27"/>
        <v>0</v>
      </c>
      <c r="W79" s="40" t="e">
        <f t="shared" si="17"/>
        <v>#DIV/0!</v>
      </c>
      <c r="X79" s="41">
        <v>0.2</v>
      </c>
      <c r="Z79" s="42">
        <f t="shared" si="28"/>
        <v>0</v>
      </c>
      <c r="AA79" s="17" t="b">
        <f t="shared" si="29"/>
        <v>0</v>
      </c>
      <c r="AB79" s="17" t="b">
        <f t="shared" si="30"/>
        <v>0</v>
      </c>
      <c r="AC79" s="43">
        <f t="shared" si="31"/>
        <v>0</v>
      </c>
      <c r="AD79" s="17"/>
      <c r="AE79" s="42" t="e">
        <f t="shared" si="32"/>
        <v>#DIV/0!</v>
      </c>
      <c r="AF79" s="44" t="e">
        <f t="shared" si="33"/>
        <v>#DIV/0!</v>
      </c>
      <c r="AG79" s="43">
        <f t="shared" si="18"/>
        <v>0</v>
      </c>
      <c r="AH79" s="17"/>
      <c r="AI79" s="45">
        <f t="shared" si="19"/>
        <v>0</v>
      </c>
    </row>
    <row r="80" spans="1:35" x14ac:dyDescent="0.25">
      <c r="A80" s="178">
        <v>32</v>
      </c>
      <c r="B80" s="60">
        <v>0</v>
      </c>
      <c r="C80" s="61">
        <v>0</v>
      </c>
      <c r="D80" s="62">
        <v>0</v>
      </c>
      <c r="E80" s="62">
        <v>0</v>
      </c>
      <c r="F80" s="63">
        <v>0</v>
      </c>
      <c r="G80" s="33"/>
      <c r="H80" s="34" t="str">
        <f t="shared" si="20"/>
        <v>*</v>
      </c>
      <c r="I80" s="35"/>
      <c r="J80" s="68">
        <v>0</v>
      </c>
      <c r="K80" s="168">
        <f t="shared" si="34"/>
        <v>0</v>
      </c>
      <c r="L80" s="145">
        <f t="shared" si="21"/>
        <v>0</v>
      </c>
      <c r="M80" s="36"/>
      <c r="N80" s="144" t="str">
        <f t="shared" si="22"/>
        <v>*</v>
      </c>
      <c r="O80" s="144" t="str">
        <f t="shared" si="23"/>
        <v>*</v>
      </c>
      <c r="P80" s="37">
        <f t="shared" si="16"/>
        <v>0</v>
      </c>
      <c r="Q80" s="35" t="e">
        <f t="shared" si="5"/>
        <v>#DIV/0!</v>
      </c>
      <c r="R80" s="33"/>
      <c r="S80" s="38">
        <f t="shared" si="24"/>
        <v>0</v>
      </c>
      <c r="T80" s="18" t="e">
        <f t="shared" si="25"/>
        <v>#DIV/0!</v>
      </c>
      <c r="U80" s="39">
        <f t="shared" si="26"/>
        <v>0</v>
      </c>
      <c r="V80" s="39">
        <f t="shared" si="27"/>
        <v>0</v>
      </c>
      <c r="W80" s="40" t="e">
        <f t="shared" si="17"/>
        <v>#DIV/0!</v>
      </c>
      <c r="X80" s="41">
        <v>0.2</v>
      </c>
      <c r="Z80" s="42">
        <f t="shared" si="28"/>
        <v>0</v>
      </c>
      <c r="AA80" s="17" t="b">
        <f t="shared" si="29"/>
        <v>0</v>
      </c>
      <c r="AB80" s="17" t="b">
        <f t="shared" si="30"/>
        <v>0</v>
      </c>
      <c r="AC80" s="43">
        <f t="shared" si="31"/>
        <v>0</v>
      </c>
      <c r="AD80" s="17"/>
      <c r="AE80" s="42" t="e">
        <f t="shared" si="32"/>
        <v>#DIV/0!</v>
      </c>
      <c r="AF80" s="44" t="e">
        <f t="shared" si="33"/>
        <v>#DIV/0!</v>
      </c>
      <c r="AG80" s="43">
        <f t="shared" si="18"/>
        <v>0</v>
      </c>
      <c r="AH80" s="17"/>
      <c r="AI80" s="45">
        <f t="shared" si="19"/>
        <v>0</v>
      </c>
    </row>
    <row r="81" spans="1:35" x14ac:dyDescent="0.25">
      <c r="A81" s="178">
        <v>33</v>
      </c>
      <c r="B81" s="60">
        <v>0</v>
      </c>
      <c r="C81" s="61">
        <v>0</v>
      </c>
      <c r="D81" s="62">
        <v>0</v>
      </c>
      <c r="E81" s="62">
        <v>0</v>
      </c>
      <c r="F81" s="63">
        <v>0</v>
      </c>
      <c r="G81" s="33"/>
      <c r="H81" s="34" t="str">
        <f t="shared" si="20"/>
        <v>*</v>
      </c>
      <c r="I81" s="35"/>
      <c r="J81" s="68">
        <v>0</v>
      </c>
      <c r="K81" s="168">
        <f t="shared" si="34"/>
        <v>0</v>
      </c>
      <c r="L81" s="145">
        <f t="shared" si="21"/>
        <v>0</v>
      </c>
      <c r="M81" s="36"/>
      <c r="N81" s="144" t="str">
        <f t="shared" si="22"/>
        <v>*</v>
      </c>
      <c r="O81" s="144" t="str">
        <f t="shared" si="23"/>
        <v>*</v>
      </c>
      <c r="P81" s="37">
        <f t="shared" si="16"/>
        <v>0</v>
      </c>
      <c r="Q81" s="35" t="e">
        <f t="shared" si="5"/>
        <v>#DIV/0!</v>
      </c>
      <c r="R81" s="33"/>
      <c r="S81" s="38">
        <f t="shared" si="24"/>
        <v>0</v>
      </c>
      <c r="T81" s="18" t="e">
        <f t="shared" si="25"/>
        <v>#DIV/0!</v>
      </c>
      <c r="U81" s="39">
        <f t="shared" si="26"/>
        <v>0</v>
      </c>
      <c r="V81" s="39">
        <f t="shared" si="27"/>
        <v>0</v>
      </c>
      <c r="W81" s="40" t="e">
        <f t="shared" si="17"/>
        <v>#DIV/0!</v>
      </c>
      <c r="X81" s="41">
        <v>0.2</v>
      </c>
      <c r="Z81" s="42">
        <f t="shared" si="28"/>
        <v>0</v>
      </c>
      <c r="AA81" s="17" t="b">
        <f t="shared" si="29"/>
        <v>0</v>
      </c>
      <c r="AB81" s="17" t="b">
        <f t="shared" si="30"/>
        <v>0</v>
      </c>
      <c r="AC81" s="43">
        <f t="shared" si="31"/>
        <v>0</v>
      </c>
      <c r="AD81" s="17"/>
      <c r="AE81" s="42" t="e">
        <f t="shared" si="32"/>
        <v>#DIV/0!</v>
      </c>
      <c r="AF81" s="44" t="e">
        <f t="shared" si="33"/>
        <v>#DIV/0!</v>
      </c>
      <c r="AG81" s="43">
        <f t="shared" si="18"/>
        <v>0</v>
      </c>
      <c r="AH81" s="17"/>
      <c r="AI81" s="45">
        <f t="shared" si="19"/>
        <v>0</v>
      </c>
    </row>
    <row r="82" spans="1:35" x14ac:dyDescent="0.25">
      <c r="A82" s="178">
        <v>34</v>
      </c>
      <c r="B82" s="60">
        <v>0</v>
      </c>
      <c r="C82" s="61">
        <v>0</v>
      </c>
      <c r="D82" s="62">
        <v>0</v>
      </c>
      <c r="E82" s="62">
        <v>0</v>
      </c>
      <c r="F82" s="63">
        <v>0</v>
      </c>
      <c r="G82" s="33"/>
      <c r="H82" s="34" t="str">
        <f t="shared" si="20"/>
        <v>*</v>
      </c>
      <c r="I82" s="35"/>
      <c r="J82" s="68">
        <v>0</v>
      </c>
      <c r="K82" s="168">
        <f t="shared" si="34"/>
        <v>0</v>
      </c>
      <c r="L82" s="145">
        <f t="shared" si="21"/>
        <v>0</v>
      </c>
      <c r="M82" s="36"/>
      <c r="N82" s="144" t="str">
        <f t="shared" si="22"/>
        <v>*</v>
      </c>
      <c r="O82" s="144" t="str">
        <f t="shared" si="23"/>
        <v>*</v>
      </c>
      <c r="P82" s="37">
        <f t="shared" si="16"/>
        <v>0</v>
      </c>
      <c r="Q82" s="35" t="e">
        <f t="shared" si="5"/>
        <v>#DIV/0!</v>
      </c>
      <c r="R82" s="33"/>
      <c r="S82" s="38">
        <f t="shared" si="24"/>
        <v>0</v>
      </c>
      <c r="T82" s="18" t="e">
        <f t="shared" si="25"/>
        <v>#DIV/0!</v>
      </c>
      <c r="U82" s="39">
        <f t="shared" si="26"/>
        <v>0</v>
      </c>
      <c r="V82" s="39">
        <f t="shared" si="27"/>
        <v>0</v>
      </c>
      <c r="W82" s="40" t="e">
        <f t="shared" si="17"/>
        <v>#DIV/0!</v>
      </c>
      <c r="X82" s="41">
        <v>0.2</v>
      </c>
      <c r="Z82" s="42">
        <f t="shared" si="28"/>
        <v>0</v>
      </c>
      <c r="AA82" s="17" t="b">
        <f t="shared" si="29"/>
        <v>0</v>
      </c>
      <c r="AB82" s="17" t="b">
        <f t="shared" si="30"/>
        <v>0</v>
      </c>
      <c r="AC82" s="43">
        <f t="shared" si="31"/>
        <v>0</v>
      </c>
      <c r="AD82" s="17"/>
      <c r="AE82" s="42" t="e">
        <f t="shared" si="32"/>
        <v>#DIV/0!</v>
      </c>
      <c r="AF82" s="44" t="e">
        <f t="shared" si="33"/>
        <v>#DIV/0!</v>
      </c>
      <c r="AG82" s="43">
        <f t="shared" si="18"/>
        <v>0</v>
      </c>
      <c r="AH82" s="17"/>
      <c r="AI82" s="45">
        <f t="shared" si="19"/>
        <v>0</v>
      </c>
    </row>
    <row r="83" spans="1:35" x14ac:dyDescent="0.25">
      <c r="A83" s="178">
        <v>35</v>
      </c>
      <c r="B83" s="60">
        <v>0</v>
      </c>
      <c r="C83" s="61">
        <v>0</v>
      </c>
      <c r="D83" s="62">
        <v>0</v>
      </c>
      <c r="E83" s="62">
        <v>0</v>
      </c>
      <c r="F83" s="63">
        <v>0</v>
      </c>
      <c r="G83" s="33"/>
      <c r="H83" s="34" t="str">
        <f t="shared" si="20"/>
        <v>*</v>
      </c>
      <c r="I83" s="35"/>
      <c r="J83" s="68">
        <v>0</v>
      </c>
      <c r="K83" s="168">
        <f t="shared" si="34"/>
        <v>0</v>
      </c>
      <c r="L83" s="145">
        <f t="shared" si="21"/>
        <v>0</v>
      </c>
      <c r="M83" s="36"/>
      <c r="N83" s="144" t="str">
        <f t="shared" si="22"/>
        <v>*</v>
      </c>
      <c r="O83" s="144" t="str">
        <f t="shared" si="23"/>
        <v>*</v>
      </c>
      <c r="P83" s="37">
        <f t="shared" si="16"/>
        <v>0</v>
      </c>
      <c r="Q83" s="35" t="e">
        <f t="shared" si="5"/>
        <v>#DIV/0!</v>
      </c>
      <c r="R83" s="33"/>
      <c r="S83" s="38">
        <f t="shared" si="24"/>
        <v>0</v>
      </c>
      <c r="T83" s="18" t="e">
        <f t="shared" si="25"/>
        <v>#DIV/0!</v>
      </c>
      <c r="U83" s="39">
        <f t="shared" si="26"/>
        <v>0</v>
      </c>
      <c r="V83" s="39">
        <f t="shared" si="27"/>
        <v>0</v>
      </c>
      <c r="W83" s="40" t="e">
        <f t="shared" si="17"/>
        <v>#DIV/0!</v>
      </c>
      <c r="X83" s="41">
        <v>0.2</v>
      </c>
      <c r="Z83" s="42">
        <f t="shared" si="28"/>
        <v>0</v>
      </c>
      <c r="AA83" s="17" t="b">
        <f t="shared" si="29"/>
        <v>0</v>
      </c>
      <c r="AB83" s="17" t="b">
        <f t="shared" si="30"/>
        <v>0</v>
      </c>
      <c r="AC83" s="43">
        <f t="shared" si="31"/>
        <v>0</v>
      </c>
      <c r="AD83" s="17"/>
      <c r="AE83" s="42" t="e">
        <f t="shared" si="32"/>
        <v>#DIV/0!</v>
      </c>
      <c r="AF83" s="44" t="e">
        <f t="shared" si="33"/>
        <v>#DIV/0!</v>
      </c>
      <c r="AG83" s="43">
        <f t="shared" si="18"/>
        <v>0</v>
      </c>
      <c r="AH83" s="17"/>
      <c r="AI83" s="45">
        <f t="shared" si="19"/>
        <v>0</v>
      </c>
    </row>
    <row r="84" spans="1:35" x14ac:dyDescent="0.25">
      <c r="A84" s="178">
        <v>36</v>
      </c>
      <c r="B84" s="60">
        <v>0</v>
      </c>
      <c r="C84" s="61">
        <v>0</v>
      </c>
      <c r="D84" s="62">
        <v>0</v>
      </c>
      <c r="E84" s="62">
        <v>0</v>
      </c>
      <c r="F84" s="63">
        <v>0</v>
      </c>
      <c r="G84" s="33"/>
      <c r="H84" s="34" t="str">
        <f t="shared" si="20"/>
        <v>*</v>
      </c>
      <c r="I84" s="35"/>
      <c r="J84" s="68">
        <v>0</v>
      </c>
      <c r="K84" s="168">
        <f t="shared" si="34"/>
        <v>0</v>
      </c>
      <c r="L84" s="145">
        <f t="shared" si="21"/>
        <v>0</v>
      </c>
      <c r="M84" s="36"/>
      <c r="N84" s="144" t="str">
        <f t="shared" si="22"/>
        <v>*</v>
      </c>
      <c r="O84" s="144" t="str">
        <f t="shared" si="23"/>
        <v>*</v>
      </c>
      <c r="P84" s="37">
        <f t="shared" si="16"/>
        <v>0</v>
      </c>
      <c r="Q84" s="35" t="e">
        <f t="shared" si="5"/>
        <v>#DIV/0!</v>
      </c>
      <c r="R84" s="33"/>
      <c r="S84" s="38">
        <f t="shared" si="24"/>
        <v>0</v>
      </c>
      <c r="T84" s="18" t="e">
        <f t="shared" si="25"/>
        <v>#DIV/0!</v>
      </c>
      <c r="U84" s="39">
        <f t="shared" si="26"/>
        <v>0</v>
      </c>
      <c r="V84" s="39">
        <f t="shared" si="27"/>
        <v>0</v>
      </c>
      <c r="W84" s="40" t="e">
        <f t="shared" si="17"/>
        <v>#DIV/0!</v>
      </c>
      <c r="X84" s="41">
        <v>0.2</v>
      </c>
      <c r="Z84" s="42">
        <f t="shared" si="28"/>
        <v>0</v>
      </c>
      <c r="AA84" s="17" t="b">
        <f t="shared" si="29"/>
        <v>0</v>
      </c>
      <c r="AB84" s="17" t="b">
        <f t="shared" si="30"/>
        <v>0</v>
      </c>
      <c r="AC84" s="43">
        <f t="shared" si="31"/>
        <v>0</v>
      </c>
      <c r="AD84" s="17"/>
      <c r="AE84" s="42" t="e">
        <f t="shared" si="32"/>
        <v>#DIV/0!</v>
      </c>
      <c r="AF84" s="44" t="e">
        <f t="shared" si="33"/>
        <v>#DIV/0!</v>
      </c>
      <c r="AG84" s="43">
        <f t="shared" si="18"/>
        <v>0</v>
      </c>
      <c r="AH84" s="17"/>
      <c r="AI84" s="45">
        <f t="shared" si="19"/>
        <v>0</v>
      </c>
    </row>
    <row r="85" spans="1:35" x14ac:dyDescent="0.25">
      <c r="A85" s="178">
        <v>37</v>
      </c>
      <c r="B85" s="60">
        <v>0</v>
      </c>
      <c r="C85" s="61">
        <v>0</v>
      </c>
      <c r="D85" s="62">
        <v>0</v>
      </c>
      <c r="E85" s="62">
        <v>0</v>
      </c>
      <c r="F85" s="63">
        <v>0</v>
      </c>
      <c r="G85" s="33"/>
      <c r="H85" s="34" t="str">
        <f t="shared" si="20"/>
        <v>*</v>
      </c>
      <c r="I85" s="35"/>
      <c r="J85" s="68">
        <v>0</v>
      </c>
      <c r="K85" s="168">
        <f t="shared" si="34"/>
        <v>0</v>
      </c>
      <c r="L85" s="145">
        <f t="shared" si="21"/>
        <v>0</v>
      </c>
      <c r="M85" s="36"/>
      <c r="N85" s="144" t="str">
        <f t="shared" si="22"/>
        <v>*</v>
      </c>
      <c r="O85" s="144" t="str">
        <f t="shared" si="23"/>
        <v>*</v>
      </c>
      <c r="P85" s="37">
        <f t="shared" si="16"/>
        <v>0</v>
      </c>
      <c r="Q85" s="35" t="e">
        <f t="shared" si="5"/>
        <v>#DIV/0!</v>
      </c>
      <c r="R85" s="33"/>
      <c r="S85" s="38">
        <f t="shared" si="24"/>
        <v>0</v>
      </c>
      <c r="T85" s="18" t="e">
        <f t="shared" si="25"/>
        <v>#DIV/0!</v>
      </c>
      <c r="U85" s="39">
        <f t="shared" si="26"/>
        <v>0</v>
      </c>
      <c r="V85" s="39">
        <f t="shared" si="27"/>
        <v>0</v>
      </c>
      <c r="W85" s="40" t="e">
        <f t="shared" si="17"/>
        <v>#DIV/0!</v>
      </c>
      <c r="X85" s="41">
        <v>0.2</v>
      </c>
      <c r="Z85" s="42">
        <f t="shared" si="28"/>
        <v>0</v>
      </c>
      <c r="AA85" s="17" t="b">
        <f t="shared" si="29"/>
        <v>0</v>
      </c>
      <c r="AB85" s="17" t="b">
        <f t="shared" si="30"/>
        <v>0</v>
      </c>
      <c r="AC85" s="43">
        <f t="shared" si="31"/>
        <v>0</v>
      </c>
      <c r="AD85" s="17"/>
      <c r="AE85" s="42" t="e">
        <f t="shared" si="32"/>
        <v>#DIV/0!</v>
      </c>
      <c r="AF85" s="44" t="e">
        <f t="shared" si="33"/>
        <v>#DIV/0!</v>
      </c>
      <c r="AG85" s="43">
        <f t="shared" si="18"/>
        <v>0</v>
      </c>
      <c r="AH85" s="17"/>
      <c r="AI85" s="45">
        <f t="shared" si="19"/>
        <v>0</v>
      </c>
    </row>
    <row r="86" spans="1:35" x14ac:dyDescent="0.25">
      <c r="A86" s="178">
        <v>38</v>
      </c>
      <c r="B86" s="60">
        <v>0</v>
      </c>
      <c r="C86" s="61">
        <v>0</v>
      </c>
      <c r="D86" s="62">
        <v>0</v>
      </c>
      <c r="E86" s="62">
        <v>0</v>
      </c>
      <c r="F86" s="63">
        <v>0</v>
      </c>
      <c r="G86" s="33"/>
      <c r="H86" s="34" t="str">
        <f t="shared" si="20"/>
        <v>*</v>
      </c>
      <c r="I86" s="35"/>
      <c r="J86" s="68">
        <v>0</v>
      </c>
      <c r="K86" s="168">
        <f t="shared" si="34"/>
        <v>0</v>
      </c>
      <c r="L86" s="145">
        <f t="shared" si="21"/>
        <v>0</v>
      </c>
      <c r="M86" s="36"/>
      <c r="N86" s="144" t="str">
        <f t="shared" si="22"/>
        <v>*</v>
      </c>
      <c r="O86" s="144" t="str">
        <f t="shared" si="23"/>
        <v>*</v>
      </c>
      <c r="P86" s="37">
        <f t="shared" si="16"/>
        <v>0</v>
      </c>
      <c r="Q86" s="35" t="e">
        <f t="shared" si="5"/>
        <v>#DIV/0!</v>
      </c>
      <c r="R86" s="33"/>
      <c r="S86" s="38">
        <f t="shared" si="24"/>
        <v>0</v>
      </c>
      <c r="T86" s="18" t="e">
        <f t="shared" si="25"/>
        <v>#DIV/0!</v>
      </c>
      <c r="U86" s="39">
        <f t="shared" si="26"/>
        <v>0</v>
      </c>
      <c r="V86" s="39">
        <f t="shared" si="27"/>
        <v>0</v>
      </c>
      <c r="W86" s="40" t="e">
        <f t="shared" si="17"/>
        <v>#DIV/0!</v>
      </c>
      <c r="X86" s="41">
        <v>0.2</v>
      </c>
      <c r="Z86" s="42">
        <f t="shared" si="28"/>
        <v>0</v>
      </c>
      <c r="AA86" s="17" t="b">
        <f t="shared" si="29"/>
        <v>0</v>
      </c>
      <c r="AB86" s="17" t="b">
        <f t="shared" si="30"/>
        <v>0</v>
      </c>
      <c r="AC86" s="43">
        <f t="shared" si="31"/>
        <v>0</v>
      </c>
      <c r="AD86" s="17"/>
      <c r="AE86" s="42" t="e">
        <f t="shared" si="32"/>
        <v>#DIV/0!</v>
      </c>
      <c r="AF86" s="44" t="e">
        <f t="shared" si="33"/>
        <v>#DIV/0!</v>
      </c>
      <c r="AG86" s="43">
        <f t="shared" si="18"/>
        <v>0</v>
      </c>
      <c r="AH86" s="17"/>
      <c r="AI86" s="45">
        <f t="shared" si="19"/>
        <v>0</v>
      </c>
    </row>
    <row r="87" spans="1:35" x14ac:dyDescent="0.25">
      <c r="A87" s="178">
        <v>39</v>
      </c>
      <c r="B87" s="60">
        <v>0</v>
      </c>
      <c r="C87" s="61">
        <v>0</v>
      </c>
      <c r="D87" s="62">
        <v>0</v>
      </c>
      <c r="E87" s="62">
        <v>0</v>
      </c>
      <c r="F87" s="63">
        <v>0</v>
      </c>
      <c r="G87" s="33"/>
      <c r="H87" s="34" t="str">
        <f t="shared" si="20"/>
        <v>*</v>
      </c>
      <c r="I87" s="35"/>
      <c r="J87" s="68">
        <v>0</v>
      </c>
      <c r="K87" s="168">
        <f t="shared" si="34"/>
        <v>0</v>
      </c>
      <c r="L87" s="145">
        <f t="shared" si="21"/>
        <v>0</v>
      </c>
      <c r="M87" s="36"/>
      <c r="N87" s="144" t="str">
        <f t="shared" si="22"/>
        <v>*</v>
      </c>
      <c r="O87" s="144" t="str">
        <f t="shared" si="23"/>
        <v>*</v>
      </c>
      <c r="P87" s="37">
        <f t="shared" si="16"/>
        <v>0</v>
      </c>
      <c r="Q87" s="35" t="e">
        <f t="shared" si="5"/>
        <v>#DIV/0!</v>
      </c>
      <c r="R87" s="33"/>
      <c r="S87" s="38">
        <f t="shared" si="24"/>
        <v>0</v>
      </c>
      <c r="T87" s="18" t="e">
        <f t="shared" si="25"/>
        <v>#DIV/0!</v>
      </c>
      <c r="U87" s="39">
        <f t="shared" si="26"/>
        <v>0</v>
      </c>
      <c r="V87" s="39">
        <f t="shared" si="27"/>
        <v>0</v>
      </c>
      <c r="W87" s="40" t="e">
        <f t="shared" si="17"/>
        <v>#DIV/0!</v>
      </c>
      <c r="X87" s="41">
        <v>0.2</v>
      </c>
      <c r="Z87" s="42">
        <f t="shared" si="28"/>
        <v>0</v>
      </c>
      <c r="AA87" s="17" t="b">
        <f t="shared" si="29"/>
        <v>0</v>
      </c>
      <c r="AB87" s="17" t="b">
        <f t="shared" si="30"/>
        <v>0</v>
      </c>
      <c r="AC87" s="43">
        <f t="shared" si="31"/>
        <v>0</v>
      </c>
      <c r="AD87" s="17"/>
      <c r="AE87" s="42" t="e">
        <f t="shared" si="32"/>
        <v>#DIV/0!</v>
      </c>
      <c r="AF87" s="44" t="e">
        <f t="shared" si="33"/>
        <v>#DIV/0!</v>
      </c>
      <c r="AG87" s="43">
        <f t="shared" si="18"/>
        <v>0</v>
      </c>
      <c r="AH87" s="17"/>
      <c r="AI87" s="45">
        <f t="shared" si="19"/>
        <v>0</v>
      </c>
    </row>
    <row r="88" spans="1:35" x14ac:dyDescent="0.25">
      <c r="A88" s="178">
        <v>40</v>
      </c>
      <c r="B88" s="60">
        <v>0</v>
      </c>
      <c r="C88" s="61">
        <v>0</v>
      </c>
      <c r="D88" s="62">
        <v>0</v>
      </c>
      <c r="E88" s="62">
        <v>0</v>
      </c>
      <c r="F88" s="63">
        <v>0</v>
      </c>
      <c r="G88" s="33"/>
      <c r="H88" s="34" t="str">
        <f t="shared" si="20"/>
        <v>*</v>
      </c>
      <c r="I88" s="35"/>
      <c r="J88" s="68">
        <v>0</v>
      </c>
      <c r="K88" s="168">
        <f t="shared" si="34"/>
        <v>0</v>
      </c>
      <c r="L88" s="145">
        <f t="shared" si="21"/>
        <v>0</v>
      </c>
      <c r="M88" s="36"/>
      <c r="N88" s="144" t="str">
        <f t="shared" si="22"/>
        <v>*</v>
      </c>
      <c r="O88" s="144" t="str">
        <f t="shared" si="23"/>
        <v>*</v>
      </c>
      <c r="P88" s="37">
        <f t="shared" si="16"/>
        <v>0</v>
      </c>
      <c r="Q88" s="35" t="e">
        <f t="shared" si="5"/>
        <v>#DIV/0!</v>
      </c>
      <c r="R88" s="33"/>
      <c r="S88" s="38">
        <f t="shared" si="24"/>
        <v>0</v>
      </c>
      <c r="T88" s="18" t="e">
        <f t="shared" si="25"/>
        <v>#DIV/0!</v>
      </c>
      <c r="U88" s="39">
        <f t="shared" si="26"/>
        <v>0</v>
      </c>
      <c r="V88" s="39">
        <f t="shared" si="27"/>
        <v>0</v>
      </c>
      <c r="W88" s="40" t="e">
        <f t="shared" si="17"/>
        <v>#DIV/0!</v>
      </c>
      <c r="X88" s="41">
        <v>0.2</v>
      </c>
      <c r="Z88" s="42">
        <f t="shared" si="28"/>
        <v>0</v>
      </c>
      <c r="AA88" s="17" t="b">
        <f t="shared" si="29"/>
        <v>0</v>
      </c>
      <c r="AB88" s="17" t="b">
        <f t="shared" si="30"/>
        <v>0</v>
      </c>
      <c r="AC88" s="43">
        <f t="shared" si="31"/>
        <v>0</v>
      </c>
      <c r="AD88" s="17"/>
      <c r="AE88" s="42" t="e">
        <f t="shared" si="32"/>
        <v>#DIV/0!</v>
      </c>
      <c r="AF88" s="44" t="e">
        <f t="shared" si="33"/>
        <v>#DIV/0!</v>
      </c>
      <c r="AG88" s="43">
        <f t="shared" si="18"/>
        <v>0</v>
      </c>
      <c r="AH88" s="17"/>
      <c r="AI88" s="45">
        <f t="shared" si="19"/>
        <v>0</v>
      </c>
    </row>
    <row r="89" spans="1:35" x14ac:dyDescent="0.25">
      <c r="A89" s="178">
        <v>41</v>
      </c>
      <c r="B89" s="60">
        <v>0</v>
      </c>
      <c r="C89" s="61">
        <v>0</v>
      </c>
      <c r="D89" s="62">
        <v>0</v>
      </c>
      <c r="E89" s="62">
        <v>0</v>
      </c>
      <c r="F89" s="63">
        <v>0</v>
      </c>
      <c r="G89" s="33"/>
      <c r="H89" s="34" t="str">
        <f t="shared" si="20"/>
        <v>*</v>
      </c>
      <c r="I89" s="35"/>
      <c r="J89" s="68">
        <v>0</v>
      </c>
      <c r="K89" s="168">
        <f t="shared" si="34"/>
        <v>0</v>
      </c>
      <c r="L89" s="145">
        <f t="shared" si="21"/>
        <v>0</v>
      </c>
      <c r="M89" s="36"/>
      <c r="N89" s="144" t="str">
        <f t="shared" si="22"/>
        <v>*</v>
      </c>
      <c r="O89" s="144" t="str">
        <f t="shared" si="23"/>
        <v>*</v>
      </c>
      <c r="P89" s="37">
        <f t="shared" si="16"/>
        <v>0</v>
      </c>
      <c r="Q89" s="35" t="e">
        <f t="shared" si="5"/>
        <v>#DIV/0!</v>
      </c>
      <c r="R89" s="33"/>
      <c r="S89" s="38">
        <f t="shared" si="24"/>
        <v>0</v>
      </c>
      <c r="T89" s="18" t="e">
        <f t="shared" si="25"/>
        <v>#DIV/0!</v>
      </c>
      <c r="U89" s="39">
        <f t="shared" si="26"/>
        <v>0</v>
      </c>
      <c r="V89" s="39">
        <f t="shared" si="27"/>
        <v>0</v>
      </c>
      <c r="W89" s="40" t="e">
        <f t="shared" si="17"/>
        <v>#DIV/0!</v>
      </c>
      <c r="X89" s="41">
        <v>0.2</v>
      </c>
      <c r="Z89" s="42">
        <f t="shared" si="28"/>
        <v>0</v>
      </c>
      <c r="AA89" s="17" t="b">
        <f t="shared" si="29"/>
        <v>0</v>
      </c>
      <c r="AB89" s="17" t="b">
        <f t="shared" si="30"/>
        <v>0</v>
      </c>
      <c r="AC89" s="43">
        <f t="shared" si="31"/>
        <v>0</v>
      </c>
      <c r="AD89" s="17"/>
      <c r="AE89" s="42" t="e">
        <f t="shared" si="32"/>
        <v>#DIV/0!</v>
      </c>
      <c r="AF89" s="44" t="e">
        <f t="shared" si="33"/>
        <v>#DIV/0!</v>
      </c>
      <c r="AG89" s="43">
        <f t="shared" si="18"/>
        <v>0</v>
      </c>
      <c r="AH89" s="17"/>
      <c r="AI89" s="45">
        <f t="shared" si="19"/>
        <v>0</v>
      </c>
    </row>
    <row r="90" spans="1:35" x14ac:dyDescent="0.25">
      <c r="A90" s="178">
        <v>42</v>
      </c>
      <c r="B90" s="60">
        <v>0</v>
      </c>
      <c r="C90" s="61">
        <v>0</v>
      </c>
      <c r="D90" s="62">
        <v>0</v>
      </c>
      <c r="E90" s="62">
        <v>0</v>
      </c>
      <c r="F90" s="63">
        <v>0</v>
      </c>
      <c r="G90" s="33"/>
      <c r="H90" s="34" t="str">
        <f t="shared" si="20"/>
        <v>*</v>
      </c>
      <c r="I90" s="35"/>
      <c r="J90" s="68">
        <v>0</v>
      </c>
      <c r="K90" s="168">
        <f t="shared" si="34"/>
        <v>0</v>
      </c>
      <c r="L90" s="145">
        <f t="shared" si="21"/>
        <v>0</v>
      </c>
      <c r="M90" s="36"/>
      <c r="N90" s="144" t="str">
        <f t="shared" si="22"/>
        <v>*</v>
      </c>
      <c r="O90" s="144" t="str">
        <f t="shared" si="23"/>
        <v>*</v>
      </c>
      <c r="P90" s="37">
        <f t="shared" si="16"/>
        <v>0</v>
      </c>
      <c r="Q90" s="35" t="e">
        <f t="shared" si="5"/>
        <v>#DIV/0!</v>
      </c>
      <c r="R90" s="33"/>
      <c r="S90" s="38">
        <f t="shared" si="24"/>
        <v>0</v>
      </c>
      <c r="T90" s="18" t="e">
        <f t="shared" si="25"/>
        <v>#DIV/0!</v>
      </c>
      <c r="U90" s="39">
        <f t="shared" si="26"/>
        <v>0</v>
      </c>
      <c r="V90" s="39">
        <f t="shared" si="27"/>
        <v>0</v>
      </c>
      <c r="W90" s="40" t="e">
        <f t="shared" si="17"/>
        <v>#DIV/0!</v>
      </c>
      <c r="X90" s="41">
        <v>0.2</v>
      </c>
      <c r="Z90" s="42">
        <f t="shared" si="28"/>
        <v>0</v>
      </c>
      <c r="AA90" s="17" t="b">
        <f t="shared" si="29"/>
        <v>0</v>
      </c>
      <c r="AB90" s="17" t="b">
        <f t="shared" si="30"/>
        <v>0</v>
      </c>
      <c r="AC90" s="43">
        <f t="shared" si="31"/>
        <v>0</v>
      </c>
      <c r="AD90" s="17"/>
      <c r="AE90" s="42" t="e">
        <f t="shared" si="32"/>
        <v>#DIV/0!</v>
      </c>
      <c r="AF90" s="44" t="e">
        <f t="shared" si="33"/>
        <v>#DIV/0!</v>
      </c>
      <c r="AG90" s="43">
        <f t="shared" si="18"/>
        <v>0</v>
      </c>
      <c r="AH90" s="17"/>
      <c r="AI90" s="45">
        <f t="shared" si="19"/>
        <v>0</v>
      </c>
    </row>
    <row r="91" spans="1:35" x14ac:dyDescent="0.25">
      <c r="A91" s="178">
        <v>43</v>
      </c>
      <c r="B91" s="60">
        <v>0</v>
      </c>
      <c r="C91" s="61">
        <v>0</v>
      </c>
      <c r="D91" s="62">
        <v>0</v>
      </c>
      <c r="E91" s="62">
        <v>0</v>
      </c>
      <c r="F91" s="63">
        <v>0</v>
      </c>
      <c r="G91" s="33"/>
      <c r="H91" s="34" t="str">
        <f t="shared" si="20"/>
        <v>*</v>
      </c>
      <c r="I91" s="35"/>
      <c r="J91" s="68">
        <v>0</v>
      </c>
      <c r="K91" s="168">
        <f t="shared" si="34"/>
        <v>0</v>
      </c>
      <c r="L91" s="145">
        <f t="shared" si="21"/>
        <v>0</v>
      </c>
      <c r="M91" s="36"/>
      <c r="N91" s="144" t="str">
        <f t="shared" si="22"/>
        <v>*</v>
      </c>
      <c r="O91" s="144" t="str">
        <f t="shared" si="23"/>
        <v>*</v>
      </c>
      <c r="P91" s="37">
        <f t="shared" si="16"/>
        <v>0</v>
      </c>
      <c r="Q91" s="35" t="e">
        <f t="shared" si="5"/>
        <v>#DIV/0!</v>
      </c>
      <c r="R91" s="33"/>
      <c r="S91" s="38">
        <f t="shared" si="24"/>
        <v>0</v>
      </c>
      <c r="T91" s="18" t="e">
        <f t="shared" si="25"/>
        <v>#DIV/0!</v>
      </c>
      <c r="U91" s="39">
        <f t="shared" si="26"/>
        <v>0</v>
      </c>
      <c r="V91" s="39">
        <f t="shared" si="27"/>
        <v>0</v>
      </c>
      <c r="W91" s="40" t="e">
        <f t="shared" si="17"/>
        <v>#DIV/0!</v>
      </c>
      <c r="X91" s="41">
        <v>0.2</v>
      </c>
      <c r="Z91" s="42">
        <f t="shared" si="28"/>
        <v>0</v>
      </c>
      <c r="AA91" s="17" t="b">
        <f t="shared" si="29"/>
        <v>0</v>
      </c>
      <c r="AB91" s="17" t="b">
        <f t="shared" si="30"/>
        <v>0</v>
      </c>
      <c r="AC91" s="43">
        <f t="shared" si="31"/>
        <v>0</v>
      </c>
      <c r="AD91" s="17"/>
      <c r="AE91" s="42" t="e">
        <f t="shared" si="32"/>
        <v>#DIV/0!</v>
      </c>
      <c r="AF91" s="44" t="e">
        <f t="shared" si="33"/>
        <v>#DIV/0!</v>
      </c>
      <c r="AG91" s="43">
        <f t="shared" si="18"/>
        <v>0</v>
      </c>
      <c r="AH91" s="17"/>
      <c r="AI91" s="45">
        <f t="shared" si="19"/>
        <v>0</v>
      </c>
    </row>
    <row r="92" spans="1:35" x14ac:dyDescent="0.25">
      <c r="A92" s="178">
        <v>44</v>
      </c>
      <c r="B92" s="60">
        <v>0</v>
      </c>
      <c r="C92" s="61">
        <v>0</v>
      </c>
      <c r="D92" s="62">
        <v>0</v>
      </c>
      <c r="E92" s="62">
        <v>0</v>
      </c>
      <c r="F92" s="63">
        <v>0</v>
      </c>
      <c r="G92" s="33"/>
      <c r="H92" s="34" t="str">
        <f t="shared" si="20"/>
        <v>*</v>
      </c>
      <c r="I92" s="35"/>
      <c r="J92" s="68">
        <v>0</v>
      </c>
      <c r="K92" s="168">
        <f t="shared" si="34"/>
        <v>0</v>
      </c>
      <c r="L92" s="145">
        <f t="shared" si="21"/>
        <v>0</v>
      </c>
      <c r="M92" s="36"/>
      <c r="N92" s="144" t="str">
        <f t="shared" si="22"/>
        <v>*</v>
      </c>
      <c r="O92" s="144" t="str">
        <f t="shared" si="23"/>
        <v>*</v>
      </c>
      <c r="P92" s="37">
        <f t="shared" si="16"/>
        <v>0</v>
      </c>
      <c r="Q92" s="35" t="e">
        <f t="shared" si="5"/>
        <v>#DIV/0!</v>
      </c>
      <c r="R92" s="33"/>
      <c r="S92" s="38">
        <f t="shared" si="24"/>
        <v>0</v>
      </c>
      <c r="T92" s="18" t="e">
        <f t="shared" si="25"/>
        <v>#DIV/0!</v>
      </c>
      <c r="U92" s="39">
        <f t="shared" si="26"/>
        <v>0</v>
      </c>
      <c r="V92" s="39">
        <f t="shared" si="27"/>
        <v>0</v>
      </c>
      <c r="W92" s="40" t="e">
        <f t="shared" si="17"/>
        <v>#DIV/0!</v>
      </c>
      <c r="X92" s="41">
        <v>0.2</v>
      </c>
      <c r="Z92" s="42">
        <f t="shared" si="28"/>
        <v>0</v>
      </c>
      <c r="AA92" s="17" t="b">
        <f t="shared" si="29"/>
        <v>0</v>
      </c>
      <c r="AB92" s="17" t="b">
        <f t="shared" si="30"/>
        <v>0</v>
      </c>
      <c r="AC92" s="43">
        <f t="shared" si="31"/>
        <v>0</v>
      </c>
      <c r="AD92" s="17"/>
      <c r="AE92" s="42" t="e">
        <f t="shared" si="32"/>
        <v>#DIV/0!</v>
      </c>
      <c r="AF92" s="44" t="e">
        <f t="shared" si="33"/>
        <v>#DIV/0!</v>
      </c>
      <c r="AG92" s="43">
        <f t="shared" si="18"/>
        <v>0</v>
      </c>
      <c r="AH92" s="17"/>
      <c r="AI92" s="45">
        <f t="shared" si="19"/>
        <v>0</v>
      </c>
    </row>
    <row r="93" spans="1:35" x14ac:dyDescent="0.25">
      <c r="A93" s="178">
        <v>45</v>
      </c>
      <c r="B93" s="60">
        <v>0</v>
      </c>
      <c r="C93" s="61">
        <v>0</v>
      </c>
      <c r="D93" s="62">
        <v>0</v>
      </c>
      <c r="E93" s="62">
        <v>0</v>
      </c>
      <c r="F93" s="63">
        <v>0</v>
      </c>
      <c r="G93" s="33"/>
      <c r="H93" s="34" t="str">
        <f t="shared" si="20"/>
        <v>*</v>
      </c>
      <c r="I93" s="35"/>
      <c r="J93" s="68">
        <v>0</v>
      </c>
      <c r="K93" s="168">
        <f t="shared" si="34"/>
        <v>0</v>
      </c>
      <c r="L93" s="145">
        <f t="shared" si="21"/>
        <v>0</v>
      </c>
      <c r="M93" s="36"/>
      <c r="N93" s="144" t="str">
        <f t="shared" si="22"/>
        <v>*</v>
      </c>
      <c r="O93" s="144" t="str">
        <f t="shared" si="23"/>
        <v>*</v>
      </c>
      <c r="P93" s="37">
        <f t="shared" si="16"/>
        <v>0</v>
      </c>
      <c r="Q93" s="35" t="e">
        <f t="shared" si="5"/>
        <v>#DIV/0!</v>
      </c>
      <c r="R93" s="33"/>
      <c r="S93" s="38">
        <f t="shared" si="24"/>
        <v>0</v>
      </c>
      <c r="T93" s="18" t="e">
        <f t="shared" si="25"/>
        <v>#DIV/0!</v>
      </c>
      <c r="U93" s="39">
        <f t="shared" si="26"/>
        <v>0</v>
      </c>
      <c r="V93" s="39">
        <f t="shared" si="27"/>
        <v>0</v>
      </c>
      <c r="W93" s="40" t="e">
        <f t="shared" si="17"/>
        <v>#DIV/0!</v>
      </c>
      <c r="X93" s="41">
        <v>0.2</v>
      </c>
      <c r="Z93" s="42">
        <f t="shared" si="28"/>
        <v>0</v>
      </c>
      <c r="AA93" s="17" t="b">
        <f t="shared" si="29"/>
        <v>0</v>
      </c>
      <c r="AB93" s="17" t="b">
        <f t="shared" si="30"/>
        <v>0</v>
      </c>
      <c r="AC93" s="43">
        <f t="shared" si="31"/>
        <v>0</v>
      </c>
      <c r="AD93" s="17"/>
      <c r="AE93" s="42" t="e">
        <f t="shared" si="32"/>
        <v>#DIV/0!</v>
      </c>
      <c r="AF93" s="44" t="e">
        <f t="shared" si="33"/>
        <v>#DIV/0!</v>
      </c>
      <c r="AG93" s="43">
        <f t="shared" si="18"/>
        <v>0</v>
      </c>
      <c r="AH93" s="17"/>
      <c r="AI93" s="45">
        <f t="shared" si="19"/>
        <v>0</v>
      </c>
    </row>
    <row r="94" spans="1:35" x14ac:dyDescent="0.25">
      <c r="A94" s="178">
        <v>46</v>
      </c>
      <c r="B94" s="60">
        <v>0</v>
      </c>
      <c r="C94" s="61">
        <v>0</v>
      </c>
      <c r="D94" s="62">
        <v>0</v>
      </c>
      <c r="E94" s="62">
        <v>0</v>
      </c>
      <c r="F94" s="63">
        <v>0</v>
      </c>
      <c r="G94" s="33"/>
      <c r="H94" s="34" t="str">
        <f t="shared" si="20"/>
        <v>*</v>
      </c>
      <c r="I94" s="35"/>
      <c r="J94" s="68">
        <v>0</v>
      </c>
      <c r="K94" s="168">
        <f t="shared" si="34"/>
        <v>0</v>
      </c>
      <c r="L94" s="145">
        <f t="shared" si="21"/>
        <v>0</v>
      </c>
      <c r="M94" s="36"/>
      <c r="N94" s="144" t="str">
        <f t="shared" si="22"/>
        <v>*</v>
      </c>
      <c r="O94" s="144" t="str">
        <f t="shared" si="23"/>
        <v>*</v>
      </c>
      <c r="P94" s="37">
        <f t="shared" si="16"/>
        <v>0</v>
      </c>
      <c r="Q94" s="35" t="e">
        <f t="shared" si="5"/>
        <v>#DIV/0!</v>
      </c>
      <c r="R94" s="33"/>
      <c r="S94" s="38">
        <f t="shared" si="24"/>
        <v>0</v>
      </c>
      <c r="T94" s="18" t="e">
        <f t="shared" si="25"/>
        <v>#DIV/0!</v>
      </c>
      <c r="U94" s="39">
        <f t="shared" si="26"/>
        <v>0</v>
      </c>
      <c r="V94" s="39">
        <f t="shared" si="27"/>
        <v>0</v>
      </c>
      <c r="W94" s="40" t="e">
        <f t="shared" si="17"/>
        <v>#DIV/0!</v>
      </c>
      <c r="X94" s="41">
        <v>0.2</v>
      </c>
      <c r="Z94" s="42">
        <f t="shared" si="28"/>
        <v>0</v>
      </c>
      <c r="AA94" s="17" t="b">
        <f t="shared" si="29"/>
        <v>0</v>
      </c>
      <c r="AB94" s="17" t="b">
        <f t="shared" si="30"/>
        <v>0</v>
      </c>
      <c r="AC94" s="43">
        <f t="shared" si="31"/>
        <v>0</v>
      </c>
      <c r="AD94" s="17"/>
      <c r="AE94" s="42" t="e">
        <f t="shared" si="32"/>
        <v>#DIV/0!</v>
      </c>
      <c r="AF94" s="44" t="e">
        <f t="shared" si="33"/>
        <v>#DIV/0!</v>
      </c>
      <c r="AG94" s="43">
        <f t="shared" si="18"/>
        <v>0</v>
      </c>
      <c r="AH94" s="17"/>
      <c r="AI94" s="45">
        <f t="shared" si="19"/>
        <v>0</v>
      </c>
    </row>
    <row r="95" spans="1:35" x14ac:dyDescent="0.25">
      <c r="A95" s="178">
        <v>47</v>
      </c>
      <c r="B95" s="60">
        <v>0</v>
      </c>
      <c r="C95" s="61">
        <v>0</v>
      </c>
      <c r="D95" s="62">
        <v>0</v>
      </c>
      <c r="E95" s="62">
        <v>0</v>
      </c>
      <c r="F95" s="63">
        <v>0</v>
      </c>
      <c r="G95" s="33"/>
      <c r="H95" s="34" t="str">
        <f t="shared" si="20"/>
        <v>*</v>
      </c>
      <c r="I95" s="35"/>
      <c r="J95" s="68">
        <v>0</v>
      </c>
      <c r="K95" s="168">
        <f t="shared" si="34"/>
        <v>0</v>
      </c>
      <c r="L95" s="145">
        <f t="shared" si="21"/>
        <v>0</v>
      </c>
      <c r="M95" s="36"/>
      <c r="N95" s="144" t="str">
        <f t="shared" si="22"/>
        <v>*</v>
      </c>
      <c r="O95" s="144" t="str">
        <f t="shared" si="23"/>
        <v>*</v>
      </c>
      <c r="P95" s="37">
        <f t="shared" si="16"/>
        <v>0</v>
      </c>
      <c r="Q95" s="35" t="e">
        <f t="shared" si="5"/>
        <v>#DIV/0!</v>
      </c>
      <c r="R95" s="33"/>
      <c r="S95" s="38">
        <f t="shared" si="24"/>
        <v>0</v>
      </c>
      <c r="T95" s="18" t="e">
        <f t="shared" si="25"/>
        <v>#DIV/0!</v>
      </c>
      <c r="U95" s="39">
        <f t="shared" si="26"/>
        <v>0</v>
      </c>
      <c r="V95" s="39">
        <f t="shared" si="27"/>
        <v>0</v>
      </c>
      <c r="W95" s="40" t="e">
        <f t="shared" si="17"/>
        <v>#DIV/0!</v>
      </c>
      <c r="X95" s="41">
        <v>0.2</v>
      </c>
      <c r="Z95" s="42">
        <f t="shared" si="28"/>
        <v>0</v>
      </c>
      <c r="AA95" s="17" t="b">
        <f t="shared" si="29"/>
        <v>0</v>
      </c>
      <c r="AB95" s="17" t="b">
        <f t="shared" si="30"/>
        <v>0</v>
      </c>
      <c r="AC95" s="43">
        <f t="shared" si="31"/>
        <v>0</v>
      </c>
      <c r="AD95" s="17"/>
      <c r="AE95" s="42" t="e">
        <f t="shared" si="32"/>
        <v>#DIV/0!</v>
      </c>
      <c r="AF95" s="44" t="e">
        <f t="shared" si="33"/>
        <v>#DIV/0!</v>
      </c>
      <c r="AG95" s="43">
        <f t="shared" si="18"/>
        <v>0</v>
      </c>
      <c r="AH95" s="17"/>
      <c r="AI95" s="45">
        <f t="shared" si="19"/>
        <v>0</v>
      </c>
    </row>
    <row r="96" spans="1:35" x14ac:dyDescent="0.25">
      <c r="A96" s="178">
        <v>48</v>
      </c>
      <c r="B96" s="60">
        <v>0</v>
      </c>
      <c r="C96" s="61">
        <v>0</v>
      </c>
      <c r="D96" s="62">
        <v>0</v>
      </c>
      <c r="E96" s="62">
        <v>0</v>
      </c>
      <c r="F96" s="63">
        <v>0</v>
      </c>
      <c r="G96" s="33"/>
      <c r="H96" s="34" t="str">
        <f t="shared" si="20"/>
        <v>*</v>
      </c>
      <c r="I96" s="35"/>
      <c r="J96" s="68">
        <v>0</v>
      </c>
      <c r="K96" s="168">
        <f t="shared" si="34"/>
        <v>0</v>
      </c>
      <c r="L96" s="145">
        <f t="shared" si="21"/>
        <v>0</v>
      </c>
      <c r="M96" s="36"/>
      <c r="N96" s="144" t="str">
        <f t="shared" si="22"/>
        <v>*</v>
      </c>
      <c r="O96" s="144" t="str">
        <f t="shared" si="23"/>
        <v>*</v>
      </c>
      <c r="P96" s="37">
        <f t="shared" si="16"/>
        <v>0</v>
      </c>
      <c r="Q96" s="35" t="e">
        <f t="shared" si="5"/>
        <v>#DIV/0!</v>
      </c>
      <c r="R96" s="33"/>
      <c r="S96" s="38">
        <f t="shared" si="24"/>
        <v>0</v>
      </c>
      <c r="T96" s="18" t="e">
        <f t="shared" si="25"/>
        <v>#DIV/0!</v>
      </c>
      <c r="U96" s="39">
        <f t="shared" si="26"/>
        <v>0</v>
      </c>
      <c r="V96" s="39">
        <f t="shared" si="27"/>
        <v>0</v>
      </c>
      <c r="W96" s="40" t="e">
        <f t="shared" si="17"/>
        <v>#DIV/0!</v>
      </c>
      <c r="X96" s="41">
        <v>0.2</v>
      </c>
      <c r="Z96" s="42">
        <f t="shared" si="28"/>
        <v>0</v>
      </c>
      <c r="AA96" s="17" t="b">
        <f t="shared" si="29"/>
        <v>0</v>
      </c>
      <c r="AB96" s="17" t="b">
        <f t="shared" si="30"/>
        <v>0</v>
      </c>
      <c r="AC96" s="43">
        <f t="shared" si="31"/>
        <v>0</v>
      </c>
      <c r="AD96" s="17"/>
      <c r="AE96" s="42" t="e">
        <f t="shared" si="32"/>
        <v>#DIV/0!</v>
      </c>
      <c r="AF96" s="44" t="e">
        <f t="shared" si="33"/>
        <v>#DIV/0!</v>
      </c>
      <c r="AG96" s="43">
        <f t="shared" si="18"/>
        <v>0</v>
      </c>
      <c r="AH96" s="17"/>
      <c r="AI96" s="45">
        <f t="shared" si="19"/>
        <v>0</v>
      </c>
    </row>
    <row r="97" spans="1:35" x14ac:dyDescent="0.25">
      <c r="A97" s="178">
        <v>49</v>
      </c>
      <c r="B97" s="60">
        <v>0</v>
      </c>
      <c r="C97" s="61">
        <v>0</v>
      </c>
      <c r="D97" s="62">
        <v>0</v>
      </c>
      <c r="E97" s="62">
        <v>0</v>
      </c>
      <c r="F97" s="63">
        <v>0</v>
      </c>
      <c r="G97" s="33"/>
      <c r="H97" s="34" t="str">
        <f t="shared" si="20"/>
        <v>*</v>
      </c>
      <c r="I97" s="35"/>
      <c r="J97" s="68">
        <v>0</v>
      </c>
      <c r="K97" s="168">
        <f t="shared" si="34"/>
        <v>0</v>
      </c>
      <c r="L97" s="145">
        <f t="shared" si="21"/>
        <v>0</v>
      </c>
      <c r="M97" s="36"/>
      <c r="N97" s="144" t="str">
        <f t="shared" si="22"/>
        <v>*</v>
      </c>
      <c r="O97" s="144" t="str">
        <f t="shared" si="23"/>
        <v>*</v>
      </c>
      <c r="P97" s="37">
        <f t="shared" si="16"/>
        <v>0</v>
      </c>
      <c r="Q97" s="35" t="e">
        <f t="shared" si="5"/>
        <v>#DIV/0!</v>
      </c>
      <c r="R97" s="33"/>
      <c r="S97" s="38">
        <f t="shared" si="24"/>
        <v>0</v>
      </c>
      <c r="T97" s="18" t="e">
        <f t="shared" si="25"/>
        <v>#DIV/0!</v>
      </c>
      <c r="U97" s="39">
        <f t="shared" si="26"/>
        <v>0</v>
      </c>
      <c r="V97" s="39">
        <f t="shared" si="27"/>
        <v>0</v>
      </c>
      <c r="W97" s="40" t="e">
        <f t="shared" si="17"/>
        <v>#DIV/0!</v>
      </c>
      <c r="X97" s="41">
        <v>0.2</v>
      </c>
      <c r="Z97" s="42">
        <f t="shared" si="28"/>
        <v>0</v>
      </c>
      <c r="AA97" s="17" t="b">
        <f t="shared" si="29"/>
        <v>0</v>
      </c>
      <c r="AB97" s="17" t="b">
        <f t="shared" si="30"/>
        <v>0</v>
      </c>
      <c r="AC97" s="43">
        <f t="shared" si="31"/>
        <v>0</v>
      </c>
      <c r="AD97" s="17"/>
      <c r="AE97" s="42" t="e">
        <f t="shared" si="32"/>
        <v>#DIV/0!</v>
      </c>
      <c r="AF97" s="44" t="e">
        <f t="shared" si="33"/>
        <v>#DIV/0!</v>
      </c>
      <c r="AG97" s="43">
        <f t="shared" si="18"/>
        <v>0</v>
      </c>
      <c r="AH97" s="17"/>
      <c r="AI97" s="45">
        <f t="shared" si="19"/>
        <v>0</v>
      </c>
    </row>
    <row r="98" spans="1:35" ht="13.8" thickBot="1" x14ac:dyDescent="0.3">
      <c r="A98" s="179">
        <v>50</v>
      </c>
      <c r="B98" s="64">
        <v>0</v>
      </c>
      <c r="C98" s="65">
        <v>0</v>
      </c>
      <c r="D98" s="66">
        <v>0</v>
      </c>
      <c r="E98" s="66">
        <v>0</v>
      </c>
      <c r="F98" s="67">
        <v>0</v>
      </c>
      <c r="G98" s="33"/>
      <c r="H98" s="46" t="str">
        <f>IF(OR(N98="*",O98="*"),"*",Q98/0.08)</f>
        <v>*</v>
      </c>
      <c r="I98" s="35"/>
      <c r="J98" s="69">
        <v>0</v>
      </c>
      <c r="K98" s="169">
        <f>L98/0.08</f>
        <v>0</v>
      </c>
      <c r="L98" s="165">
        <f>IF(ISERROR(Q98),0,Q98*J98)</f>
        <v>0</v>
      </c>
      <c r="M98" s="36"/>
      <c r="N98" s="144" t="str">
        <f>IF(D98&gt;=E98,"*",0)</f>
        <v>*</v>
      </c>
      <c r="O98" s="144" t="str">
        <f>IF(ISERROR(Q98),"*",0)</f>
        <v>*</v>
      </c>
      <c r="P98" s="37">
        <f>MAX(AI98,AG98)</f>
        <v>0</v>
      </c>
      <c r="Q98" s="35" t="e">
        <f>P98/Z98</f>
        <v>#DIV/0!</v>
      </c>
      <c r="R98" s="33"/>
      <c r="S98" s="47">
        <f>((1-C98)*B98)+(0.5*C98)</f>
        <v>0</v>
      </c>
      <c r="T98" s="48" t="e">
        <f>-(1/(F98*S98))</f>
        <v>#DIV/0!</v>
      </c>
      <c r="U98" s="49">
        <f>D98-S98</f>
        <v>0</v>
      </c>
      <c r="V98" s="49">
        <f>E98-S98</f>
        <v>0</v>
      </c>
      <c r="W98" s="50" t="e">
        <f>(EXP(T98*V98)-EXP(T98*U98))/(T98*(V98-U98))</f>
        <v>#DIV/0!</v>
      </c>
      <c r="X98" s="51">
        <v>0.2</v>
      </c>
      <c r="Z98" s="52">
        <f>E98-D98</f>
        <v>0</v>
      </c>
      <c r="AA98" s="53" t="b">
        <f>IF(D98&gt;S98,TRUE,FALSE)</f>
        <v>0</v>
      </c>
      <c r="AB98" s="53" t="b">
        <f>IF(E98&gt;S98,TRUE,FALSE)</f>
        <v>0</v>
      </c>
      <c r="AC98" s="54">
        <f>IF(AA98=FALSE, IF(AB98=FALSE,Z98,S98-D98),0)</f>
        <v>0</v>
      </c>
      <c r="AD98" s="17"/>
      <c r="AE98" s="52" t="e">
        <f>(EXP(T98*(E98-S98))-EXP(T98*(D98-S98)))/(T98)</f>
        <v>#DIV/0!</v>
      </c>
      <c r="AF98" s="55" t="e">
        <f>(EXP(T98*(E98-S98))-EXP(T98*(S98-S98)))/(T98)</f>
        <v>#DIV/0!</v>
      </c>
      <c r="AG98" s="54">
        <f>IF(AA98+AB98=0,AC98,IF(AA98+AB98=1,AF98+AC98,AE98))</f>
        <v>0</v>
      </c>
      <c r="AH98" s="17"/>
      <c r="AI98" s="56">
        <f>Z98*(X98*0.08)</f>
        <v>0</v>
      </c>
    </row>
    <row r="99" spans="1:35" ht="13.8" thickBot="1" x14ac:dyDescent="0.3"/>
    <row r="100" spans="1:35" ht="16.2" thickBot="1" x14ac:dyDescent="0.35">
      <c r="A100" s="175" t="s">
        <v>93</v>
      </c>
      <c r="B100" s="176"/>
      <c r="C100" s="176"/>
      <c r="D100" s="176"/>
      <c r="E100" s="176"/>
      <c r="F100" s="176"/>
      <c r="G100" s="177"/>
      <c r="H100" s="177"/>
      <c r="I100" s="177"/>
      <c r="J100" s="180">
        <f>SUM(J49:J98)</f>
        <v>0</v>
      </c>
      <c r="K100" s="180">
        <f>SUM(K49:K98)</f>
        <v>0</v>
      </c>
      <c r="L100" s="181">
        <f>SUM(L49:L98)</f>
        <v>0</v>
      </c>
    </row>
    <row r="101" spans="1:35" ht="13.2" customHeight="1" x14ac:dyDescent="0.25"/>
    <row r="102" spans="1:35" x14ac:dyDescent="0.25">
      <c r="B102" s="12"/>
    </row>
    <row r="103" spans="1:35" x14ac:dyDescent="0.25">
      <c r="B103" s="12"/>
    </row>
    <row r="104" spans="1:35" x14ac:dyDescent="0.25">
      <c r="B104" s="12"/>
    </row>
    <row r="105" spans="1:35" x14ac:dyDescent="0.25">
      <c r="B105" s="24"/>
    </row>
    <row r="106" spans="1:35" x14ac:dyDescent="0.25">
      <c r="B106" s="57"/>
    </row>
    <row r="109" spans="1:35" x14ac:dyDescent="0.25">
      <c r="B109" s="12"/>
    </row>
    <row r="110" spans="1:35" x14ac:dyDescent="0.25">
      <c r="B110" s="12"/>
    </row>
    <row r="111" spans="1:35" x14ac:dyDescent="0.25">
      <c r="B111" s="12"/>
    </row>
    <row r="112" spans="1:35" x14ac:dyDescent="0.25">
      <c r="B112" s="12"/>
    </row>
    <row r="113" spans="2:2" x14ac:dyDescent="0.25">
      <c r="B113" s="58"/>
    </row>
    <row r="114" spans="2:2" x14ac:dyDescent="0.25">
      <c r="B114" s="58"/>
    </row>
    <row r="116" spans="2:2" x14ac:dyDescent="0.25">
      <c r="B116" s="59"/>
    </row>
  </sheetData>
  <protectedRanges>
    <protectedRange password="822B" sqref="B36:F46 B47:C47 F47 B49:F98" name="Inputs"/>
  </protectedRanges>
  <conditionalFormatting sqref="D36:E36">
    <cfRule type="expression" dxfId="49" priority="50" stopIfTrue="1">
      <formula>$D$36&gt;=$E$36</formula>
    </cfRule>
  </conditionalFormatting>
  <conditionalFormatting sqref="D37:E37">
    <cfRule type="expression" dxfId="48" priority="49" stopIfTrue="1">
      <formula>$D$37&gt;=$E$37</formula>
    </cfRule>
  </conditionalFormatting>
  <conditionalFormatting sqref="D38:E38">
    <cfRule type="expression" dxfId="47" priority="48" stopIfTrue="1">
      <formula>$D$38&gt;=$E$38</formula>
    </cfRule>
  </conditionalFormatting>
  <conditionalFormatting sqref="D39:E39">
    <cfRule type="expression" dxfId="46" priority="47" stopIfTrue="1">
      <formula>$D$39&gt;=$E$39</formula>
    </cfRule>
  </conditionalFormatting>
  <conditionalFormatting sqref="D40:E40">
    <cfRule type="expression" dxfId="45" priority="46" stopIfTrue="1">
      <formula>$D$40&gt;=$E$40</formula>
    </cfRule>
  </conditionalFormatting>
  <conditionalFormatting sqref="D41:E43 D44:D46">
    <cfRule type="expression" dxfId="44" priority="45" stopIfTrue="1">
      <formula>$D$41&gt;=$E$41</formula>
    </cfRule>
  </conditionalFormatting>
  <conditionalFormatting sqref="D49:E49">
    <cfRule type="expression" dxfId="43" priority="44" stopIfTrue="1">
      <formula>$D$49&gt;=$E$49</formula>
    </cfRule>
  </conditionalFormatting>
  <conditionalFormatting sqref="D50:E50">
    <cfRule type="expression" dxfId="42" priority="43" stopIfTrue="1">
      <formula>$D$50&gt;=$E$50</formula>
    </cfRule>
  </conditionalFormatting>
  <conditionalFormatting sqref="D51:E51">
    <cfRule type="expression" dxfId="41" priority="42" stopIfTrue="1">
      <formula>$D$51&gt;=$E$51</formula>
    </cfRule>
  </conditionalFormatting>
  <conditionalFormatting sqref="D52:E52">
    <cfRule type="expression" dxfId="40" priority="41" stopIfTrue="1">
      <formula>$D$52&gt;=$E$52</formula>
    </cfRule>
  </conditionalFormatting>
  <conditionalFormatting sqref="D53:E53">
    <cfRule type="expression" dxfId="39" priority="40" stopIfTrue="1">
      <formula>$D$53&gt;=$E$53</formula>
    </cfRule>
  </conditionalFormatting>
  <conditionalFormatting sqref="D54:E54">
    <cfRule type="expression" dxfId="38" priority="39" stopIfTrue="1">
      <formula>$D$54&gt;=$E$54</formula>
    </cfRule>
  </conditionalFormatting>
  <conditionalFormatting sqref="D55:E55">
    <cfRule type="expression" dxfId="37" priority="38" stopIfTrue="1">
      <formula>$D$55&gt;=$E$55</formula>
    </cfRule>
  </conditionalFormatting>
  <conditionalFormatting sqref="D56:E56">
    <cfRule type="expression" dxfId="36" priority="37" stopIfTrue="1">
      <formula>$D$56&gt;=$E$56</formula>
    </cfRule>
  </conditionalFormatting>
  <conditionalFormatting sqref="D57:E57">
    <cfRule type="expression" dxfId="35" priority="36" stopIfTrue="1">
      <formula>$D$57&gt;=$E$57</formula>
    </cfRule>
  </conditionalFormatting>
  <conditionalFormatting sqref="D58:E58">
    <cfRule type="expression" dxfId="34" priority="35" stopIfTrue="1">
      <formula>$D$58&gt;=$E$58</formula>
    </cfRule>
  </conditionalFormatting>
  <conditionalFormatting sqref="D59:E59">
    <cfRule type="expression" dxfId="33" priority="34" stopIfTrue="1">
      <formula>$D$59&gt;=$E$59</formula>
    </cfRule>
  </conditionalFormatting>
  <conditionalFormatting sqref="D60:E60">
    <cfRule type="expression" dxfId="32" priority="33" stopIfTrue="1">
      <formula>$D$60&gt;=$E$60</formula>
    </cfRule>
  </conditionalFormatting>
  <conditionalFormatting sqref="D61:E61">
    <cfRule type="expression" dxfId="31" priority="32" stopIfTrue="1">
      <formula>$D$61&gt;=$E$61</formula>
    </cfRule>
  </conditionalFormatting>
  <conditionalFormatting sqref="D62:E62">
    <cfRule type="expression" dxfId="30" priority="31" stopIfTrue="1">
      <formula>$D$62&gt;=$E$62</formula>
    </cfRule>
  </conditionalFormatting>
  <conditionalFormatting sqref="D63:E63">
    <cfRule type="expression" dxfId="29" priority="30" stopIfTrue="1">
      <formula>$D$63&gt;=$E$63</formula>
    </cfRule>
  </conditionalFormatting>
  <conditionalFormatting sqref="D64:E64">
    <cfRule type="expression" dxfId="28" priority="29" stopIfTrue="1">
      <formula>$D$64&gt;=$E$64</formula>
    </cfRule>
  </conditionalFormatting>
  <conditionalFormatting sqref="D65:E65">
    <cfRule type="expression" dxfId="27" priority="28" stopIfTrue="1">
      <formula>$D$65&gt;=$E$65</formula>
    </cfRule>
  </conditionalFormatting>
  <conditionalFormatting sqref="D66:E66">
    <cfRule type="expression" dxfId="26" priority="27" stopIfTrue="1">
      <formula>$D$66&gt;=$E$66</formula>
    </cfRule>
  </conditionalFormatting>
  <conditionalFormatting sqref="D67:E67">
    <cfRule type="expression" dxfId="25" priority="26" stopIfTrue="1">
      <formula>$D$67&gt;=$E$67</formula>
    </cfRule>
  </conditionalFormatting>
  <conditionalFormatting sqref="D68:E68">
    <cfRule type="expression" dxfId="24" priority="25" stopIfTrue="1">
      <formula>$D$68&gt;=$E$68</formula>
    </cfRule>
  </conditionalFormatting>
  <conditionalFormatting sqref="D69:E69">
    <cfRule type="expression" dxfId="23" priority="24" stopIfTrue="1">
      <formula>$D$69&gt;=$E$69</formula>
    </cfRule>
  </conditionalFormatting>
  <conditionalFormatting sqref="D70:E70">
    <cfRule type="expression" dxfId="22" priority="23" stopIfTrue="1">
      <formula>$D$70&gt;=$E$70</formula>
    </cfRule>
  </conditionalFormatting>
  <conditionalFormatting sqref="D71:E71">
    <cfRule type="expression" dxfId="21" priority="22" stopIfTrue="1">
      <formula>$D$71&gt;=$E$71</formula>
    </cfRule>
  </conditionalFormatting>
  <conditionalFormatting sqref="D72:E72">
    <cfRule type="expression" dxfId="20" priority="21" stopIfTrue="1">
      <formula>$D$72&gt;=$E$72</formula>
    </cfRule>
  </conditionalFormatting>
  <conditionalFormatting sqref="D73:E73">
    <cfRule type="expression" dxfId="19" priority="20" stopIfTrue="1">
      <formula>$D$73&gt;=$E$73</formula>
    </cfRule>
  </conditionalFormatting>
  <conditionalFormatting sqref="D74:E74">
    <cfRule type="expression" dxfId="18" priority="19" stopIfTrue="1">
      <formula>$D$74&gt;=$E$74</formula>
    </cfRule>
  </conditionalFormatting>
  <conditionalFormatting sqref="D75:E75">
    <cfRule type="expression" dxfId="17" priority="18" stopIfTrue="1">
      <formula>$D$75&gt;=$E$75</formula>
    </cfRule>
  </conditionalFormatting>
  <conditionalFormatting sqref="D76:E76">
    <cfRule type="expression" dxfId="16" priority="17" stopIfTrue="1">
      <formula>$D$76&gt;=$E$76</formula>
    </cfRule>
  </conditionalFormatting>
  <conditionalFormatting sqref="D77:E77">
    <cfRule type="expression" dxfId="15" priority="16" stopIfTrue="1">
      <formula>$D$77&gt;=$E$77</formula>
    </cfRule>
  </conditionalFormatting>
  <conditionalFormatting sqref="D78:E78">
    <cfRule type="expression" dxfId="14" priority="15" stopIfTrue="1">
      <formula>$D$78&gt;=$E$78</formula>
    </cfRule>
  </conditionalFormatting>
  <conditionalFormatting sqref="D79:E79">
    <cfRule type="expression" dxfId="13" priority="14" stopIfTrue="1">
      <formula>$D$79&gt;=$E$79</formula>
    </cfRule>
  </conditionalFormatting>
  <conditionalFormatting sqref="D80:E80">
    <cfRule type="expression" dxfId="12" priority="13" stopIfTrue="1">
      <formula>$D$80&gt;=$E$80</formula>
    </cfRule>
  </conditionalFormatting>
  <conditionalFormatting sqref="D81:E81">
    <cfRule type="expression" dxfId="11" priority="12" stopIfTrue="1">
      <formula>$D$81&gt;=$E$81</formula>
    </cfRule>
  </conditionalFormatting>
  <conditionalFormatting sqref="D82:E82">
    <cfRule type="expression" dxfId="10" priority="11" stopIfTrue="1">
      <formula>$D$82&gt;=$E$82</formula>
    </cfRule>
  </conditionalFormatting>
  <conditionalFormatting sqref="D83:E83">
    <cfRule type="expression" dxfId="9" priority="10" stopIfTrue="1">
      <formula>$D$83&gt;=$E$83</formula>
    </cfRule>
  </conditionalFormatting>
  <conditionalFormatting sqref="D84:E84">
    <cfRule type="expression" dxfId="8" priority="9" stopIfTrue="1">
      <formula>$D$84&gt;=$E$84</formula>
    </cfRule>
  </conditionalFormatting>
  <conditionalFormatting sqref="D85:E85">
    <cfRule type="expression" dxfId="7" priority="8" stopIfTrue="1">
      <formula>$D$85&gt;=$E$85</formula>
    </cfRule>
  </conditionalFormatting>
  <conditionalFormatting sqref="D86:E86">
    <cfRule type="expression" dxfId="6" priority="7" stopIfTrue="1">
      <formula>$D$86&gt;=$E$86</formula>
    </cfRule>
  </conditionalFormatting>
  <conditionalFormatting sqref="D87:E87">
    <cfRule type="expression" dxfId="5" priority="6" stopIfTrue="1">
      <formula>$D$87&gt;=$E$87</formula>
    </cfRule>
  </conditionalFormatting>
  <conditionalFormatting sqref="D88:E88">
    <cfRule type="expression" dxfId="4" priority="5" stopIfTrue="1">
      <formula>$D$88&gt;=$E$88</formula>
    </cfRule>
  </conditionalFormatting>
  <conditionalFormatting sqref="D89:E89">
    <cfRule type="expression" dxfId="3" priority="4" stopIfTrue="1">
      <formula>$D$89&gt;=$E$89</formula>
    </cfRule>
  </conditionalFormatting>
  <conditionalFormatting sqref="D90:E90">
    <cfRule type="expression" dxfId="2" priority="3" stopIfTrue="1">
      <formula>$D$90&gt;=$E$90</formula>
    </cfRule>
  </conditionalFormatting>
  <conditionalFormatting sqref="D91:E97">
    <cfRule type="expression" dxfId="1" priority="2" stopIfTrue="1">
      <formula>$D$91&gt;=$E$91</formula>
    </cfRule>
  </conditionalFormatting>
  <conditionalFormatting sqref="D98:E98">
    <cfRule type="expression" dxfId="0" priority="1" stopIfTrue="1">
      <formula>$D$98&gt;=$E$98</formula>
    </cfRule>
  </conditionalFormatting>
  <dataValidations count="1">
    <dataValidation type="list" allowBlank="1" showInputMessage="1" showErrorMessage="1" sqref="F49:F98 F36:F43">
      <formula1>$AL$35:$AL$36</formula1>
    </dataValidation>
  </dataValidations>
  <pageMargins left="0.23622047244094499" right="0.23622047244094499" top="0.23622047244094499" bottom="0.23622047244094499" header="0.23622047244094499" footer="0.23622047244094499"/>
  <pageSetup scale="57" fitToHeight="2" orientation="portrait" r:id="rId1"/>
  <rowBreaks count="1" manualBreakCount="1">
    <brk id="43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workbookViewId="0">
      <selection activeCell="E16" sqref="E16"/>
    </sheetView>
  </sheetViews>
  <sheetFormatPr defaultRowHeight="13.2" x14ac:dyDescent="0.25"/>
  <cols>
    <col min="1" max="1" width="8.88671875" style="2"/>
    <col min="2" max="2" width="15.88671875" style="2" customWidth="1"/>
    <col min="3" max="3" width="25.6640625" style="2" customWidth="1"/>
    <col min="4" max="4" width="25.33203125" style="2" customWidth="1"/>
    <col min="5" max="5" width="15.88671875" style="2" customWidth="1"/>
    <col min="6" max="8" width="8.77734375" style="2" customWidth="1"/>
    <col min="9" max="16384" width="8.88671875" style="2"/>
  </cols>
  <sheetData>
    <row r="1" spans="1:7" ht="21" x14ac:dyDescent="0.4">
      <c r="A1" s="1" t="s">
        <v>56</v>
      </c>
    </row>
    <row r="2" spans="1:7" x14ac:dyDescent="0.25">
      <c r="A2" s="16" t="s">
        <v>70</v>
      </c>
    </row>
    <row r="4" spans="1:7" ht="13.8" x14ac:dyDescent="0.25">
      <c r="A4" s="13" t="s">
        <v>71</v>
      </c>
    </row>
    <row r="5" spans="1:7" ht="25.8" customHeight="1" x14ac:dyDescent="0.25">
      <c r="A5" s="221" t="s">
        <v>127</v>
      </c>
      <c r="B5" s="221"/>
      <c r="C5" s="221"/>
      <c r="D5" s="221"/>
      <c r="E5" s="221"/>
      <c r="F5" s="221"/>
    </row>
    <row r="6" spans="1:7" x14ac:dyDescent="0.25">
      <c r="A6" s="222" t="s">
        <v>128</v>
      </c>
      <c r="B6" s="185"/>
      <c r="C6" s="185"/>
      <c r="D6" s="185"/>
      <c r="E6" s="185"/>
      <c r="F6" s="185"/>
    </row>
    <row r="7" spans="1:7" x14ac:dyDescent="0.25">
      <c r="A7" s="16" t="s">
        <v>59</v>
      </c>
    </row>
    <row r="8" spans="1:7" x14ac:dyDescent="0.25">
      <c r="A8" s="16" t="s">
        <v>67</v>
      </c>
    </row>
    <row r="9" spans="1:7" ht="13.8" thickBot="1" x14ac:dyDescent="0.3">
      <c r="A9" s="16"/>
    </row>
    <row r="10" spans="1:7" ht="57" customHeight="1" x14ac:dyDescent="0.25">
      <c r="B10" s="123" t="s">
        <v>85</v>
      </c>
      <c r="C10" s="124" t="s">
        <v>84</v>
      </c>
      <c r="D10" s="125" t="s">
        <v>60</v>
      </c>
    </row>
    <row r="11" spans="1:7" x14ac:dyDescent="0.25">
      <c r="B11" s="126">
        <v>0</v>
      </c>
      <c r="C11" s="118">
        <v>0</v>
      </c>
      <c r="D11" s="125" t="e">
        <f>C11/$C$21</f>
        <v>#DIV/0!</v>
      </c>
      <c r="G11" s="125">
        <f t="shared" ref="G11:G20" si="0">C31/$C$41</f>
        <v>0</v>
      </c>
    </row>
    <row r="12" spans="1:7" x14ac:dyDescent="0.25">
      <c r="B12" s="126">
        <v>0.2</v>
      </c>
      <c r="C12" s="118">
        <v>0</v>
      </c>
      <c r="D12" s="125" t="e">
        <f t="shared" ref="D12:D20" si="1">C12/$C$21</f>
        <v>#DIV/0!</v>
      </c>
      <c r="G12" s="125">
        <f t="shared" si="0"/>
        <v>0</v>
      </c>
    </row>
    <row r="13" spans="1:7" x14ac:dyDescent="0.25">
      <c r="B13" s="126">
        <v>0.5</v>
      </c>
      <c r="C13" s="118">
        <v>0</v>
      </c>
      <c r="D13" s="125" t="e">
        <f t="shared" si="1"/>
        <v>#DIV/0!</v>
      </c>
      <c r="G13" s="125">
        <f t="shared" si="0"/>
        <v>0</v>
      </c>
    </row>
    <row r="14" spans="1:7" x14ac:dyDescent="0.25">
      <c r="B14" s="126">
        <v>1</v>
      </c>
      <c r="C14" s="118">
        <v>0</v>
      </c>
      <c r="D14" s="125" t="e">
        <f t="shared" si="1"/>
        <v>#DIV/0!</v>
      </c>
      <c r="G14" s="125">
        <f t="shared" si="0"/>
        <v>0.95</v>
      </c>
    </row>
    <row r="15" spans="1:7" x14ac:dyDescent="0.25">
      <c r="B15" s="126">
        <v>1.5</v>
      </c>
      <c r="C15" s="118">
        <v>0</v>
      </c>
      <c r="D15" s="125" t="e">
        <f t="shared" si="1"/>
        <v>#DIV/0!</v>
      </c>
      <c r="G15" s="125">
        <f t="shared" si="0"/>
        <v>0.05</v>
      </c>
    </row>
    <row r="16" spans="1:7" x14ac:dyDescent="0.25">
      <c r="B16" s="126">
        <v>3</v>
      </c>
      <c r="C16" s="118">
        <v>0</v>
      </c>
      <c r="D16" s="125" t="e">
        <f t="shared" si="1"/>
        <v>#DIV/0!</v>
      </c>
      <c r="G16" s="125">
        <f t="shared" si="0"/>
        <v>0</v>
      </c>
    </row>
    <row r="17" spans="2:7" x14ac:dyDescent="0.25">
      <c r="B17" s="126">
        <v>4</v>
      </c>
      <c r="C17" s="118">
        <v>0</v>
      </c>
      <c r="D17" s="125" t="e">
        <f t="shared" si="1"/>
        <v>#DIV/0!</v>
      </c>
      <c r="G17" s="125">
        <f t="shared" si="0"/>
        <v>0</v>
      </c>
    </row>
    <row r="18" spans="2:7" x14ac:dyDescent="0.25">
      <c r="B18" s="126">
        <v>6</v>
      </c>
      <c r="C18" s="118">
        <v>0</v>
      </c>
      <c r="D18" s="125" t="e">
        <f t="shared" si="1"/>
        <v>#DIV/0!</v>
      </c>
      <c r="G18" s="125">
        <f t="shared" si="0"/>
        <v>0</v>
      </c>
    </row>
    <row r="19" spans="2:7" x14ac:dyDescent="0.25">
      <c r="B19" s="126">
        <v>12.5</v>
      </c>
      <c r="C19" s="118">
        <v>0</v>
      </c>
      <c r="D19" s="125" t="e">
        <f t="shared" si="1"/>
        <v>#DIV/0!</v>
      </c>
      <c r="G19" s="125">
        <f t="shared" si="0"/>
        <v>0</v>
      </c>
    </row>
    <row r="20" spans="2:7" ht="16.2" thickBot="1" x14ac:dyDescent="0.3">
      <c r="B20" s="120" t="s">
        <v>61</v>
      </c>
      <c r="C20" s="119">
        <v>0</v>
      </c>
      <c r="D20" s="125" t="e">
        <f t="shared" si="1"/>
        <v>#DIV/0!</v>
      </c>
      <c r="G20" s="125">
        <f t="shared" si="0"/>
        <v>0</v>
      </c>
    </row>
    <row r="21" spans="2:7" ht="13.8" thickBot="1" x14ac:dyDescent="0.3">
      <c r="B21" s="127" t="s">
        <v>47</v>
      </c>
      <c r="C21" s="128">
        <f>SUM(C11:C20)</f>
        <v>0</v>
      </c>
    </row>
    <row r="22" spans="2:7" ht="13.8" thickBot="1" x14ac:dyDescent="0.3">
      <c r="B22" s="16"/>
      <c r="C22" s="129"/>
    </row>
    <row r="23" spans="2:7" ht="13.8" thickBot="1" x14ac:dyDescent="0.3">
      <c r="B23" s="130" t="s">
        <v>63</v>
      </c>
      <c r="C23" s="131">
        <f>IFERROR((SUMPRODUCT(B11:B19,D11:D19)+IF(B20="Other1",12.5*D20,B20*D20))*0.08,0)</f>
        <v>0</v>
      </c>
    </row>
    <row r="25" spans="2:7" x14ac:dyDescent="0.25">
      <c r="B25" s="132" t="s">
        <v>62</v>
      </c>
    </row>
    <row r="26" spans="2:7" ht="37.200000000000003" customHeight="1" x14ac:dyDescent="0.25">
      <c r="B26" s="220" t="s">
        <v>86</v>
      </c>
      <c r="C26" s="220"/>
      <c r="D26" s="220"/>
    </row>
    <row r="29" spans="2:7" ht="13.8" thickBot="1" x14ac:dyDescent="0.3">
      <c r="B29" s="122" t="s">
        <v>65</v>
      </c>
    </row>
    <row r="30" spans="2:7" ht="52.8" x14ac:dyDescent="0.25">
      <c r="B30" s="123" t="s">
        <v>57</v>
      </c>
      <c r="C30" s="124" t="s">
        <v>58</v>
      </c>
    </row>
    <row r="31" spans="2:7" x14ac:dyDescent="0.25">
      <c r="B31" s="126">
        <v>0</v>
      </c>
      <c r="C31" s="133">
        <v>0</v>
      </c>
    </row>
    <row r="32" spans="2:7" x14ac:dyDescent="0.25">
      <c r="B32" s="126">
        <v>0.2</v>
      </c>
      <c r="C32" s="133">
        <v>0</v>
      </c>
    </row>
    <row r="33" spans="2:3" x14ac:dyDescent="0.25">
      <c r="B33" s="126">
        <v>0.5</v>
      </c>
      <c r="C33" s="133">
        <v>0</v>
      </c>
    </row>
    <row r="34" spans="2:3" x14ac:dyDescent="0.25">
      <c r="B34" s="126">
        <v>1</v>
      </c>
      <c r="C34" s="133">
        <v>95</v>
      </c>
    </row>
    <row r="35" spans="2:3" x14ac:dyDescent="0.25">
      <c r="B35" s="126">
        <v>1.5</v>
      </c>
      <c r="C35" s="133">
        <v>5</v>
      </c>
    </row>
    <row r="36" spans="2:3" x14ac:dyDescent="0.25">
      <c r="B36" s="126">
        <v>3</v>
      </c>
      <c r="C36" s="133">
        <v>0</v>
      </c>
    </row>
    <row r="37" spans="2:3" x14ac:dyDescent="0.25">
      <c r="B37" s="126">
        <v>4</v>
      </c>
      <c r="C37" s="133">
        <v>0</v>
      </c>
    </row>
    <row r="38" spans="2:3" x14ac:dyDescent="0.25">
      <c r="B38" s="126">
        <v>6</v>
      </c>
      <c r="C38" s="133">
        <v>0</v>
      </c>
    </row>
    <row r="39" spans="2:3" x14ac:dyDescent="0.25">
      <c r="B39" s="126">
        <v>12.5</v>
      </c>
      <c r="C39" s="133">
        <v>0</v>
      </c>
    </row>
    <row r="40" spans="2:3" ht="16.2" thickBot="1" x14ac:dyDescent="0.3">
      <c r="B40" s="135" t="s">
        <v>61</v>
      </c>
      <c r="C40" s="134">
        <v>0</v>
      </c>
    </row>
    <row r="41" spans="2:3" ht="13.8" thickBot="1" x14ac:dyDescent="0.3">
      <c r="B41" s="127" t="s">
        <v>47</v>
      </c>
      <c r="C41" s="128">
        <f>SUM(C31:C40)</f>
        <v>100</v>
      </c>
    </row>
    <row r="42" spans="2:3" ht="13.8" thickBot="1" x14ac:dyDescent="0.3">
      <c r="B42" s="16"/>
      <c r="C42" s="129"/>
    </row>
    <row r="43" spans="2:3" ht="13.8" thickBot="1" x14ac:dyDescent="0.3">
      <c r="B43" s="130" t="s">
        <v>63</v>
      </c>
      <c r="C43" s="131">
        <f>(SUMPRODUCT(B31:B39,G11:G19)+IF(B40="Other1",12.5*G20,B40*G20))*0.08</f>
        <v>8.199999999999999E-2</v>
      </c>
    </row>
  </sheetData>
  <pageMargins left="0.25" right="0.25" top="0.25" bottom="0.25" header="0.25" footer="0.2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showGridLines="0" topLeftCell="A32" zoomScale="90" zoomScaleNormal="90" workbookViewId="0">
      <selection activeCell="G39" sqref="G39"/>
    </sheetView>
  </sheetViews>
  <sheetFormatPr defaultRowHeight="13.2" x14ac:dyDescent="0.25"/>
  <cols>
    <col min="1" max="1" width="13.77734375" customWidth="1"/>
    <col min="2" max="2" width="23.6640625" customWidth="1"/>
    <col min="3" max="3" width="17.77734375" customWidth="1"/>
    <col min="4" max="5" width="14.33203125" customWidth="1"/>
    <col min="6" max="9" width="15.21875" customWidth="1"/>
  </cols>
  <sheetData>
    <row r="1" spans="1:4" ht="15.6" x14ac:dyDescent="0.3">
      <c r="A1" s="79" t="s">
        <v>42</v>
      </c>
    </row>
    <row r="2" spans="1:4" ht="13.8" x14ac:dyDescent="0.25">
      <c r="A2" s="110" t="s">
        <v>69</v>
      </c>
    </row>
    <row r="3" spans="1:4" x14ac:dyDescent="0.25">
      <c r="A3" s="77" t="s">
        <v>83</v>
      </c>
    </row>
    <row r="4" spans="1:4" x14ac:dyDescent="0.25">
      <c r="A4" s="77"/>
    </row>
    <row r="5" spans="1:4" x14ac:dyDescent="0.25">
      <c r="A5" s="102" t="s">
        <v>80</v>
      </c>
    </row>
    <row r="6" spans="1:4" x14ac:dyDescent="0.25">
      <c r="A6" s="77" t="s">
        <v>50</v>
      </c>
    </row>
    <row r="7" spans="1:4" x14ac:dyDescent="0.25">
      <c r="A7" s="77" t="s">
        <v>51</v>
      </c>
    </row>
    <row r="8" spans="1:4" x14ac:dyDescent="0.25">
      <c r="A8" s="77" t="s">
        <v>52</v>
      </c>
    </row>
    <row r="9" spans="1:4" x14ac:dyDescent="0.25">
      <c r="A9" s="77" t="s">
        <v>64</v>
      </c>
    </row>
    <row r="11" spans="1:4" ht="26.4" x14ac:dyDescent="0.25">
      <c r="A11" s="88" t="s">
        <v>30</v>
      </c>
      <c r="B11" s="89" t="s">
        <v>35</v>
      </c>
      <c r="C11" s="90" t="s">
        <v>45</v>
      </c>
      <c r="D11" s="91" t="s">
        <v>46</v>
      </c>
    </row>
    <row r="12" spans="1:4" x14ac:dyDescent="0.25">
      <c r="A12" s="80" t="s">
        <v>31</v>
      </c>
      <c r="B12" s="81" t="s">
        <v>43</v>
      </c>
      <c r="C12" s="82">
        <v>44113308</v>
      </c>
      <c r="D12" s="83">
        <v>1</v>
      </c>
    </row>
    <row r="13" spans="1:4" x14ac:dyDescent="0.25">
      <c r="A13" s="80" t="s">
        <v>32</v>
      </c>
      <c r="B13" s="81" t="s">
        <v>44</v>
      </c>
      <c r="C13" s="82">
        <v>393755394</v>
      </c>
      <c r="D13" s="83">
        <v>1</v>
      </c>
    </row>
    <row r="14" spans="1:4" x14ac:dyDescent="0.25">
      <c r="A14" s="106" t="s">
        <v>33</v>
      </c>
      <c r="B14" s="107" t="s">
        <v>40</v>
      </c>
      <c r="C14" s="108">
        <v>42000000</v>
      </c>
      <c r="D14" s="109">
        <v>2</v>
      </c>
    </row>
    <row r="15" spans="1:4" x14ac:dyDescent="0.25">
      <c r="A15" s="80" t="s">
        <v>34</v>
      </c>
      <c r="B15" s="81" t="s">
        <v>40</v>
      </c>
      <c r="C15" s="82">
        <v>42000000</v>
      </c>
      <c r="D15" s="83">
        <v>3</v>
      </c>
    </row>
    <row r="16" spans="1:4" x14ac:dyDescent="0.25">
      <c r="A16" s="80" t="s">
        <v>38</v>
      </c>
      <c r="B16" s="81" t="s">
        <v>41</v>
      </c>
      <c r="C16" s="82">
        <v>53200000</v>
      </c>
      <c r="D16" s="83">
        <v>4</v>
      </c>
    </row>
    <row r="17" spans="1:27" x14ac:dyDescent="0.25">
      <c r="A17" s="84" t="s">
        <v>39</v>
      </c>
      <c r="B17" s="85"/>
      <c r="C17" s="86">
        <v>1000000</v>
      </c>
      <c r="D17" s="87">
        <v>5</v>
      </c>
    </row>
    <row r="18" spans="1:27" x14ac:dyDescent="0.25">
      <c r="C18" s="78"/>
      <c r="D18" s="78"/>
    </row>
    <row r="19" spans="1:27" x14ac:dyDescent="0.25">
      <c r="A19" s="88" t="s">
        <v>47</v>
      </c>
      <c r="B19" s="103"/>
      <c r="C19" s="104">
        <f>SUM(C12:C17)</f>
        <v>576068702</v>
      </c>
      <c r="D19" s="105"/>
    </row>
    <row r="20" spans="1:27" ht="44.4" customHeight="1" x14ac:dyDescent="0.25"/>
    <row r="21" spans="1:27" ht="24" customHeight="1" x14ac:dyDescent="0.25">
      <c r="A21" s="102" t="s">
        <v>81</v>
      </c>
    </row>
    <row r="22" spans="1:27" ht="32.4" customHeight="1" x14ac:dyDescent="0.25">
      <c r="A22" s="88" t="s">
        <v>30</v>
      </c>
      <c r="B22" s="89" t="s">
        <v>35</v>
      </c>
      <c r="C22" s="101" t="s">
        <v>49</v>
      </c>
      <c r="D22" s="90" t="s">
        <v>48</v>
      </c>
      <c r="E22" s="92" t="s">
        <v>36</v>
      </c>
      <c r="F22" s="91" t="s">
        <v>37</v>
      </c>
    </row>
    <row r="23" spans="1:27" ht="15.6" customHeight="1" x14ac:dyDescent="0.25">
      <c r="A23" s="80" t="s">
        <v>31</v>
      </c>
      <c r="B23" s="81" t="s">
        <v>43</v>
      </c>
      <c r="C23" s="93">
        <f t="shared" ref="C23:C28" si="0">(95%*8%)+(5%*12%)</f>
        <v>8.2000000000000003E-2</v>
      </c>
      <c r="D23" s="94">
        <v>0.05</v>
      </c>
      <c r="E23" s="95">
        <f>SUM(C14:$C$17)/$C$19</f>
        <v>0.23990194141809149</v>
      </c>
      <c r="F23" s="96">
        <v>1</v>
      </c>
    </row>
    <row r="24" spans="1:27" x14ac:dyDescent="0.25">
      <c r="A24" s="80" t="s">
        <v>32</v>
      </c>
      <c r="B24" s="81" t="s">
        <v>44</v>
      </c>
      <c r="C24" s="93">
        <f t="shared" si="0"/>
        <v>8.2000000000000003E-2</v>
      </c>
      <c r="D24" s="94">
        <v>0.05</v>
      </c>
      <c r="E24" s="95">
        <f>SUM(C14:$C$17)/$C$19</f>
        <v>0.23990194141809149</v>
      </c>
      <c r="F24" s="96">
        <v>1</v>
      </c>
    </row>
    <row r="25" spans="1:27" x14ac:dyDescent="0.25">
      <c r="A25" s="106" t="s">
        <v>33</v>
      </c>
      <c r="B25" s="107" t="s">
        <v>40</v>
      </c>
      <c r="C25" s="113">
        <f t="shared" si="0"/>
        <v>8.2000000000000003E-2</v>
      </c>
      <c r="D25" s="114">
        <v>0.05</v>
      </c>
      <c r="E25" s="115">
        <f>SUM(C15:$C$17)/$C$19</f>
        <v>0.16699397079898987</v>
      </c>
      <c r="F25" s="116">
        <f>E24</f>
        <v>0.23990194141809149</v>
      </c>
    </row>
    <row r="26" spans="1:27" x14ac:dyDescent="0.25">
      <c r="A26" s="80" t="s">
        <v>34</v>
      </c>
      <c r="B26" s="81" t="s">
        <v>40</v>
      </c>
      <c r="C26" s="93">
        <f t="shared" si="0"/>
        <v>8.2000000000000003E-2</v>
      </c>
      <c r="D26" s="94">
        <v>0.05</v>
      </c>
      <c r="E26" s="95">
        <f>SUM(C16:$C$17)/$C$19</f>
        <v>9.408600017988826E-2</v>
      </c>
      <c r="F26" s="96">
        <f>E25</f>
        <v>0.16699397079898987</v>
      </c>
    </row>
    <row r="27" spans="1:27" x14ac:dyDescent="0.25">
      <c r="A27" s="80" t="s">
        <v>38</v>
      </c>
      <c r="B27" s="81" t="s">
        <v>41</v>
      </c>
      <c r="C27" s="93">
        <f t="shared" si="0"/>
        <v>8.2000000000000003E-2</v>
      </c>
      <c r="D27" s="94">
        <v>0.05</v>
      </c>
      <c r="E27" s="95">
        <f>SUM(C$17:$C17)/$C$19</f>
        <v>1.7359040623595621E-3</v>
      </c>
      <c r="F27" s="96">
        <f>E26</f>
        <v>9.408600017988826E-2</v>
      </c>
    </row>
    <row r="28" spans="1:27" x14ac:dyDescent="0.25">
      <c r="A28" s="84" t="s">
        <v>39</v>
      </c>
      <c r="B28" s="85"/>
      <c r="C28" s="97">
        <f t="shared" si="0"/>
        <v>8.2000000000000003E-2</v>
      </c>
      <c r="D28" s="98">
        <v>0.05</v>
      </c>
      <c r="E28" s="99">
        <v>0</v>
      </c>
      <c r="F28" s="100">
        <f>E27</f>
        <v>1.7359040623595621E-3</v>
      </c>
    </row>
    <row r="31" spans="1:27" ht="14.4" x14ac:dyDescent="0.3">
      <c r="A31" s="137" t="s">
        <v>73</v>
      </c>
      <c r="B31" s="138"/>
      <c r="C31" s="138"/>
      <c r="D31" s="139"/>
    </row>
    <row r="32" spans="1:27" ht="41.4" customHeight="1" x14ac:dyDescent="0.3">
      <c r="A32" s="223" t="s">
        <v>129</v>
      </c>
      <c r="B32" s="224"/>
      <c r="C32" s="224"/>
      <c r="D32" s="225"/>
      <c r="AA32" s="112"/>
    </row>
    <row r="33" spans="1:27" ht="13.8" x14ac:dyDescent="0.3">
      <c r="A33" s="223" t="s">
        <v>130</v>
      </c>
      <c r="B33" s="224"/>
      <c r="C33" s="224"/>
      <c r="D33" s="225"/>
      <c r="AA33" s="112"/>
    </row>
    <row r="34" spans="1:27" ht="13.8" x14ac:dyDescent="0.3">
      <c r="A34" s="223" t="s">
        <v>131</v>
      </c>
      <c r="B34" s="224"/>
      <c r="C34" s="224"/>
      <c r="D34" s="225"/>
      <c r="AA34" s="112"/>
    </row>
    <row r="35" spans="1:27" ht="13.8" x14ac:dyDescent="0.3">
      <c r="A35" s="223" t="s">
        <v>132</v>
      </c>
      <c r="B35" s="224"/>
      <c r="C35" s="224"/>
      <c r="D35" s="225"/>
    </row>
    <row r="36" spans="1:27" ht="13.8" x14ac:dyDescent="0.3">
      <c r="A36" s="226" t="s">
        <v>133</v>
      </c>
      <c r="B36" s="186"/>
      <c r="C36" s="186"/>
      <c r="D36" s="187"/>
    </row>
    <row r="37" spans="1:27" ht="13.8" x14ac:dyDescent="0.3">
      <c r="A37" s="223" t="s">
        <v>134</v>
      </c>
      <c r="B37" s="224"/>
      <c r="C37" s="224"/>
      <c r="D37" s="225"/>
    </row>
    <row r="38" spans="1:27" ht="13.8" x14ac:dyDescent="0.3">
      <c r="A38" s="223" t="s">
        <v>135</v>
      </c>
      <c r="B38" s="224"/>
      <c r="C38" s="224"/>
      <c r="D38" s="225"/>
    </row>
    <row r="39" spans="1:27" ht="13.8" x14ac:dyDescent="0.3">
      <c r="A39" s="223" t="s">
        <v>136</v>
      </c>
      <c r="B39" s="224"/>
      <c r="C39" s="224"/>
      <c r="D39" s="225"/>
    </row>
    <row r="40" spans="1:27" ht="13.8" x14ac:dyDescent="0.3">
      <c r="A40" s="227" t="s">
        <v>137</v>
      </c>
      <c r="B40" s="227"/>
      <c r="C40" s="227"/>
      <c r="D40" s="228"/>
    </row>
    <row r="45" spans="1:27" x14ac:dyDescent="0.25">
      <c r="A45" s="102" t="s">
        <v>82</v>
      </c>
    </row>
  </sheetData>
  <pageMargins left="0.25" right="0.25" top="0.25" bottom="0.25" header="0.25" footer="0.25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K K 4 U M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Y K K 4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C i u F A o i k e 4 D g A A A B E A A A A T A B w A R m 9 y b X V s Y X M v U 2 V j d G l v b j E u b S C i G A A o o B Q A A A A A A A A A A A A A A A A A A A A A A A A A A A A r T k 0 u y c z P U w i G 0 I b W A F B L A Q I t A B Q A A g A I A G C i u F D G r a w E p w A A A P g A A A A S A A A A A A A A A A A A A A A A A A A A A A B D b 2 5 m a W c v U G F j a 2 F n Z S 5 4 b W x Q S w E C L Q A U A A I A C A B g o r h Q D 8 r p q 6 Q A A A D p A A A A E w A A A A A A A A A A A A A A A A D z A A A A W 0 N v b n R l b n R f V H l w Z X N d L n h t b F B L A Q I t A B Q A A g A I A G C i u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o E s e D k r D / T 7 F 6 t 8 F w N 8 G b A A A A A A I A A A A A A A N m A A D A A A A A E A A A A D m R b o L D V 0 d c + J T P o y I 3 F H s A A A A A B I A A A K A A A A A Q A A A A L Z 2 V B f i F a Y Q Z N T h t x I Y X M 1 A A A A B G y B 4 S x q Q v H Z N K A o / a h B P Z Z U 2 P o O + P g e l N U 1 8 y + + k g q g b 3 / m B K R H g U Q W B q X E N G R + u P W f G G s q Z 9 5 t O Q O t t E z R A K P j t p m v d a S 3 J c 4 k o f K 3 A n W B Q A A A C S f + y R s 9 m L 6 8 O W u q O B p t n j d 2 I O /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0753DF-D847-47EA-BE9F-0D4553FD6FA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FFAE788-3C9F-4D41-9398-060B5418362A}"/>
</file>

<file path=customXml/itemProps3.xml><?xml version="1.0" encoding="utf-8"?>
<ds:datastoreItem xmlns:ds="http://schemas.openxmlformats.org/officeDocument/2006/customXml" ds:itemID="{04FD4911-71BD-4891-98BC-04FA382AE79E}"/>
</file>

<file path=customXml/itemProps4.xml><?xml version="1.0" encoding="utf-8"?>
<ds:datastoreItem xmlns:ds="http://schemas.openxmlformats.org/officeDocument/2006/customXml" ds:itemID="{CB1926D3-D963-4398-94E5-FA4904511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SSFA Worksheet</vt:lpstr>
      <vt:lpstr>SSFA Input Supplement</vt:lpstr>
      <vt:lpstr>Example</vt:lpstr>
      <vt:lpstr>Example!Print_Area</vt:lpstr>
      <vt:lpstr>'SSFA Input Supplement'!Print_Area</vt:lpstr>
      <vt:lpstr>'SSFA Worksheet'!Print_Area</vt:lpstr>
    </vt:vector>
  </TitlesOfParts>
  <Company>Federal Deposit Insurance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SSFA-Job-Aid</dc:title>
  <dc:subject>SSFA-Job-Aid</dc:subject>
  <dc:creator>FDIC</dc:creator>
  <cp:keywords>SSFA-Job-Aid</cp:keywords>
  <cp:lastModifiedBy>Judge, Amy</cp:lastModifiedBy>
  <cp:lastPrinted>2020-05-26T10:48:12Z</cp:lastPrinted>
  <dcterms:created xsi:type="dcterms:W3CDTF">2011-11-30T15:11:49Z</dcterms:created>
  <dcterms:modified xsi:type="dcterms:W3CDTF">2020-05-26T10:56:27Z</dcterms:modified>
  <cp:category>NAIF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{EE85D60F-4C0C-4186-A5B0-9F0C979F8085}</vt:lpwstr>
  </property>
</Properties>
</file>