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showInkAnnotation="0" codeName="ThisWorkbook" defaultThemeVersion="124226"/>
  <bookViews>
    <workbookView xWindow="1176" yWindow="396" windowWidth="15600" windowHeight="11700" tabRatio="871" activeTab="7"/>
  </bookViews>
  <sheets>
    <sheet name="CoverSheet" sheetId="4" r:id="rId1"/>
    <sheet name="Annual_Instructions" sheetId="20" r:id="rId2"/>
    <sheet name="Capital Composition" sheetId="14" r:id="rId3"/>
    <sheet name="Exceptions Bucket Calc" sheetId="21" r:id="rId4"/>
    <sheet name="Advanced RWA" sheetId="18" r:id="rId5"/>
    <sheet name="Standardized RWA" sheetId="19" r:id="rId6"/>
    <sheet name="Leverage Exposure" sheetId="16" r:id="rId7"/>
    <sheet name="Planned Actions" sheetId="17" r:id="rId8"/>
    <sheet name="Planned Actions-types" sheetId="10" state="hidden" r:id="rId9"/>
  </sheets>
  <definedNames>
    <definedName name="Action_Type" localSheetId="8">#REF!</definedName>
    <definedName name="actiontype">'Planned Actions-types'!$A$2:$A$10</definedName>
    <definedName name="confirm">'Planned Actions-types'!$D$2:$D$2</definedName>
    <definedName name="exposuretype">'Planned Actions-types'!$B$2:$B$13</definedName>
    <definedName name="_xlnm.Print_Area" localSheetId="4">'Advanced RWA'!$A$1:$J$77</definedName>
    <definedName name="_xlnm.Print_Area" localSheetId="1">Annual_Instructions!$A$1:$D$11</definedName>
    <definedName name="_xlnm.Print_Area" localSheetId="2">'Capital Composition'!$A$1:$B$61</definedName>
    <definedName name="_xlnm.Print_Area" localSheetId="0">CoverSheet!$A$1:$N$36</definedName>
    <definedName name="_xlnm.Print_Area" localSheetId="6">'Leverage Exposure'!$A$2:$I$48</definedName>
    <definedName name="_xlnm.Print_Area" localSheetId="7">'Planned Actions'!$A$1:$BC$109</definedName>
    <definedName name="_xlnm.Print_Area" localSheetId="5">'Standardized RWA'!$A$1:$I$63</definedName>
    <definedName name="_xlnm.Print_Titles" localSheetId="2">'Capital Composition'!$1:$7</definedName>
    <definedName name="rwatype">'Planned Actions-types'!$C$2:$C$6</definedName>
  </definedNames>
  <calcPr calcId="145621"/>
</workbook>
</file>

<file path=xl/calcChain.xml><?xml version="1.0" encoding="utf-8"?>
<calcChain xmlns="http://schemas.openxmlformats.org/spreadsheetml/2006/main">
  <c r="AV7" i="17" l="1"/>
  <c r="AW7" i="17"/>
  <c r="AX7" i="17"/>
  <c r="AY7" i="17"/>
  <c r="AZ7" i="17"/>
  <c r="BA7" i="17"/>
  <c r="BB7" i="17"/>
  <c r="AV8" i="17"/>
  <c r="AW8" i="17"/>
  <c r="AX8" i="17"/>
  <c r="AY8" i="17"/>
  <c r="AZ8" i="17"/>
  <c r="BA8" i="17"/>
  <c r="BB8" i="17"/>
  <c r="AV9" i="17"/>
  <c r="AW9" i="17"/>
  <c r="AX9" i="17"/>
  <c r="AY9" i="17"/>
  <c r="AZ9" i="17"/>
  <c r="BA9" i="17"/>
  <c r="BB9" i="17"/>
  <c r="AV10" i="17"/>
  <c r="AW10" i="17"/>
  <c r="AX10" i="17"/>
  <c r="AY10" i="17"/>
  <c r="AZ10" i="17"/>
  <c r="BA10" i="17"/>
  <c r="BB10" i="17"/>
  <c r="AV11" i="17"/>
  <c r="AW11" i="17"/>
  <c r="AX11" i="17"/>
  <c r="AY11" i="17"/>
  <c r="AZ11" i="17"/>
  <c r="BA11" i="17"/>
  <c r="BB11" i="17"/>
  <c r="AV12" i="17"/>
  <c r="AW12" i="17"/>
  <c r="AX12" i="17"/>
  <c r="AY12" i="17"/>
  <c r="AZ12" i="17"/>
  <c r="BA12" i="17"/>
  <c r="BB12" i="17"/>
  <c r="AV13" i="17"/>
  <c r="AW13" i="17"/>
  <c r="AX13" i="17"/>
  <c r="AY13" i="17"/>
  <c r="AZ13" i="17"/>
  <c r="BA13" i="17"/>
  <c r="BB13" i="17"/>
  <c r="AV14" i="17"/>
  <c r="AW14" i="17"/>
  <c r="AX14" i="17"/>
  <c r="AY14" i="17"/>
  <c r="AZ14" i="17"/>
  <c r="BA14" i="17"/>
  <c r="BB14" i="17"/>
  <c r="AV15" i="17"/>
  <c r="AW15" i="17"/>
  <c r="AX15" i="17"/>
  <c r="AY15" i="17"/>
  <c r="AZ15" i="17"/>
  <c r="BA15" i="17"/>
  <c r="BB15" i="17"/>
  <c r="AV16" i="17"/>
  <c r="AW16" i="17"/>
  <c r="AX16" i="17"/>
  <c r="AY16" i="17"/>
  <c r="AZ16" i="17"/>
  <c r="BA16" i="17"/>
  <c r="BB16" i="17"/>
  <c r="AV17" i="17"/>
  <c r="AW17" i="17"/>
  <c r="AX17" i="17"/>
  <c r="AY17" i="17"/>
  <c r="AZ17" i="17"/>
  <c r="BA17" i="17"/>
  <c r="BB17" i="17"/>
  <c r="AV18" i="17"/>
  <c r="AW18" i="17"/>
  <c r="AX18" i="17"/>
  <c r="AY18" i="17"/>
  <c r="AZ18" i="17"/>
  <c r="BA18" i="17"/>
  <c r="BB18" i="17"/>
  <c r="AV19" i="17"/>
  <c r="AW19" i="17"/>
  <c r="AX19" i="17"/>
  <c r="AY19" i="17"/>
  <c r="AZ19" i="17"/>
  <c r="BA19" i="17"/>
  <c r="BB19" i="17"/>
  <c r="AV20" i="17"/>
  <c r="AW20" i="17"/>
  <c r="AX20" i="17"/>
  <c r="AY20" i="17"/>
  <c r="AZ20" i="17"/>
  <c r="BA20" i="17"/>
  <c r="BB20" i="17"/>
  <c r="AV21" i="17"/>
  <c r="AW21" i="17"/>
  <c r="AX21" i="17"/>
  <c r="AY21" i="17"/>
  <c r="AZ21" i="17"/>
  <c r="BA21" i="17"/>
  <c r="BB21" i="17"/>
  <c r="AV22" i="17"/>
  <c r="AW22" i="17"/>
  <c r="AX22" i="17"/>
  <c r="AY22" i="17"/>
  <c r="AZ22" i="17"/>
  <c r="BA22" i="17"/>
  <c r="BB22" i="17"/>
  <c r="AV23" i="17"/>
  <c r="AW23" i="17"/>
  <c r="AX23" i="17"/>
  <c r="AY23" i="17"/>
  <c r="AZ23" i="17"/>
  <c r="BA23" i="17"/>
  <c r="BB23" i="17"/>
  <c r="AV24" i="17"/>
  <c r="AW24" i="17"/>
  <c r="AX24" i="17"/>
  <c r="AY24" i="17"/>
  <c r="AZ24" i="17"/>
  <c r="BA24" i="17"/>
  <c r="BB24" i="17"/>
  <c r="AV25" i="17"/>
  <c r="AW25" i="17"/>
  <c r="AX25" i="17"/>
  <c r="AY25" i="17"/>
  <c r="AZ25" i="17"/>
  <c r="BA25" i="17"/>
  <c r="BB25" i="17"/>
  <c r="AV26" i="17"/>
  <c r="AW26" i="17"/>
  <c r="AX26" i="17"/>
  <c r="AY26" i="17"/>
  <c r="AZ26" i="17"/>
  <c r="BA26" i="17"/>
  <c r="BB26" i="17"/>
  <c r="AV27" i="17"/>
  <c r="AW27" i="17"/>
  <c r="AX27" i="17"/>
  <c r="AY27" i="17"/>
  <c r="AZ27" i="17"/>
  <c r="BA27" i="17"/>
  <c r="BB27" i="17"/>
  <c r="AV28" i="17"/>
  <c r="AW28" i="17"/>
  <c r="AX28" i="17"/>
  <c r="AY28" i="17"/>
  <c r="AZ28" i="17"/>
  <c r="BA28" i="17"/>
  <c r="BB28" i="17"/>
  <c r="AV29" i="17"/>
  <c r="AW29" i="17"/>
  <c r="AX29" i="17"/>
  <c r="AY29" i="17"/>
  <c r="AZ29" i="17"/>
  <c r="BA29" i="17"/>
  <c r="BB29" i="17"/>
  <c r="AV30" i="17"/>
  <c r="AW30" i="17"/>
  <c r="AX30" i="17"/>
  <c r="AY30" i="17"/>
  <c r="AZ30" i="17"/>
  <c r="BA30" i="17"/>
  <c r="BB30" i="17"/>
  <c r="AV31" i="17"/>
  <c r="AW31" i="17"/>
  <c r="AX31" i="17"/>
  <c r="AY31" i="17"/>
  <c r="AZ31" i="17"/>
  <c r="BA31" i="17"/>
  <c r="BB31" i="17"/>
  <c r="AV32" i="17"/>
  <c r="AW32" i="17"/>
  <c r="AX32" i="17"/>
  <c r="AY32" i="17"/>
  <c r="AZ32" i="17"/>
  <c r="BA32" i="17"/>
  <c r="BB32" i="17"/>
  <c r="AV33" i="17"/>
  <c r="AW33" i="17"/>
  <c r="AX33" i="17"/>
  <c r="AY33" i="17"/>
  <c r="AZ33" i="17"/>
  <c r="BA33" i="17"/>
  <c r="BB33" i="17"/>
  <c r="AV34" i="17"/>
  <c r="AW34" i="17"/>
  <c r="AX34" i="17"/>
  <c r="AY34" i="17"/>
  <c r="AZ34" i="17"/>
  <c r="BA34" i="17"/>
  <c r="BB34" i="17"/>
  <c r="AV35" i="17"/>
  <c r="AW35" i="17"/>
  <c r="AX35" i="17"/>
  <c r="AY35" i="17"/>
  <c r="AZ35" i="17"/>
  <c r="BA35" i="17"/>
  <c r="BB35" i="17"/>
  <c r="AV36" i="17"/>
  <c r="AW36" i="17"/>
  <c r="AX36" i="17"/>
  <c r="AY36" i="17"/>
  <c r="AZ36" i="17"/>
  <c r="BA36" i="17"/>
  <c r="BB36" i="17"/>
  <c r="AV37" i="17"/>
  <c r="AW37" i="17"/>
  <c r="AX37" i="17"/>
  <c r="AY37" i="17"/>
  <c r="AZ37" i="17"/>
  <c r="BA37" i="17"/>
  <c r="BB37" i="17"/>
  <c r="AV38" i="17"/>
  <c r="AW38" i="17"/>
  <c r="AX38" i="17"/>
  <c r="AY38" i="17"/>
  <c r="AZ38" i="17"/>
  <c r="BA38" i="17"/>
  <c r="BB38" i="17"/>
  <c r="AV39" i="17"/>
  <c r="AW39" i="17"/>
  <c r="AX39" i="17"/>
  <c r="AY39" i="17"/>
  <c r="AZ39" i="17"/>
  <c r="BA39" i="17"/>
  <c r="BB39" i="17"/>
  <c r="AV40" i="17"/>
  <c r="AW40" i="17"/>
  <c r="AX40" i="17"/>
  <c r="AY40" i="17"/>
  <c r="AZ40" i="17"/>
  <c r="BA40" i="17"/>
  <c r="BB40" i="17"/>
  <c r="AV41" i="17"/>
  <c r="AW41" i="17"/>
  <c r="AX41" i="17"/>
  <c r="AY41" i="17"/>
  <c r="AZ41" i="17"/>
  <c r="BA41" i="17"/>
  <c r="BB41" i="17"/>
  <c r="AV42" i="17"/>
  <c r="AW42" i="17"/>
  <c r="AX42" i="17"/>
  <c r="AY42" i="17"/>
  <c r="AZ42" i="17"/>
  <c r="BA42" i="17"/>
  <c r="BB42" i="17"/>
  <c r="AV43" i="17"/>
  <c r="AW43" i="17"/>
  <c r="AX43" i="17"/>
  <c r="AY43" i="17"/>
  <c r="AZ43" i="17"/>
  <c r="BA43" i="17"/>
  <c r="BB43" i="17"/>
  <c r="AV44" i="17"/>
  <c r="AW44" i="17"/>
  <c r="AX44" i="17"/>
  <c r="AY44" i="17"/>
  <c r="AZ44" i="17"/>
  <c r="BA44" i="17"/>
  <c r="BB44" i="17"/>
  <c r="AV45" i="17"/>
  <c r="AW45" i="17"/>
  <c r="AX45" i="17"/>
  <c r="AY45" i="17"/>
  <c r="AZ45" i="17"/>
  <c r="BA45" i="17"/>
  <c r="BB45" i="17"/>
  <c r="AV46" i="17"/>
  <c r="AW46" i="17"/>
  <c r="AX46" i="17"/>
  <c r="AY46" i="17"/>
  <c r="AZ46" i="17"/>
  <c r="BA46" i="17"/>
  <c r="BB46" i="17"/>
  <c r="AV47" i="17"/>
  <c r="AW47" i="17"/>
  <c r="AX47" i="17"/>
  <c r="AY47" i="17"/>
  <c r="AZ47" i="17"/>
  <c r="BA47" i="17"/>
  <c r="BB47" i="17"/>
  <c r="AV48" i="17"/>
  <c r="AW48" i="17"/>
  <c r="AX48" i="17"/>
  <c r="AY48" i="17"/>
  <c r="AZ48" i="17"/>
  <c r="BA48" i="17"/>
  <c r="BB48" i="17"/>
  <c r="AV49" i="17"/>
  <c r="AW49" i="17"/>
  <c r="AX49" i="17"/>
  <c r="AY49" i="17"/>
  <c r="AZ49" i="17"/>
  <c r="BA49" i="17"/>
  <c r="BB49" i="17"/>
  <c r="AV50" i="17"/>
  <c r="AW50" i="17"/>
  <c r="AX50" i="17"/>
  <c r="AY50" i="17"/>
  <c r="AZ50" i="17"/>
  <c r="BA50" i="17"/>
  <c r="BB50" i="17"/>
  <c r="AV51" i="17"/>
  <c r="AW51" i="17"/>
  <c r="AX51" i="17"/>
  <c r="AY51" i="17"/>
  <c r="AZ51" i="17"/>
  <c r="BA51" i="17"/>
  <c r="BB51" i="17"/>
  <c r="AV52" i="17"/>
  <c r="AW52" i="17"/>
  <c r="AX52" i="17"/>
  <c r="AY52" i="17"/>
  <c r="AZ52" i="17"/>
  <c r="BA52" i="17"/>
  <c r="BB52" i="17"/>
  <c r="AV53" i="17"/>
  <c r="AW53" i="17"/>
  <c r="AX53" i="17"/>
  <c r="AY53" i="17"/>
  <c r="AZ53" i="17"/>
  <c r="BA53" i="17"/>
  <c r="BB53" i="17"/>
  <c r="AV54" i="17"/>
  <c r="AW54" i="17"/>
  <c r="AX54" i="17"/>
  <c r="AY54" i="17"/>
  <c r="AZ54" i="17"/>
  <c r="BA54" i="17"/>
  <c r="BB54" i="17"/>
  <c r="AV55" i="17"/>
  <c r="AW55" i="17"/>
  <c r="AX55" i="17"/>
  <c r="AY55" i="17"/>
  <c r="AZ55" i="17"/>
  <c r="BA55" i="17"/>
  <c r="BB55" i="17"/>
  <c r="AV56" i="17"/>
  <c r="AW56" i="17"/>
  <c r="AX56" i="17"/>
  <c r="AY56" i="17"/>
  <c r="AZ56" i="17"/>
  <c r="BA56" i="17"/>
  <c r="BB56" i="17"/>
  <c r="AV57" i="17"/>
  <c r="AW57" i="17"/>
  <c r="AX57" i="17"/>
  <c r="AY57" i="17"/>
  <c r="AZ57" i="17"/>
  <c r="BA57" i="17"/>
  <c r="BB57" i="17"/>
  <c r="AV58" i="17"/>
  <c r="AW58" i="17"/>
  <c r="AX58" i="17"/>
  <c r="AY58" i="17"/>
  <c r="AZ58" i="17"/>
  <c r="BA58" i="17"/>
  <c r="BB58" i="17"/>
  <c r="AV59" i="17"/>
  <c r="AW59" i="17"/>
  <c r="AX59" i="17"/>
  <c r="AY59" i="17"/>
  <c r="AZ59" i="17"/>
  <c r="BA59" i="17"/>
  <c r="BB59" i="17"/>
  <c r="AV60" i="17"/>
  <c r="AW60" i="17"/>
  <c r="AX60" i="17"/>
  <c r="AY60" i="17"/>
  <c r="AZ60" i="17"/>
  <c r="BA60" i="17"/>
  <c r="BB60" i="17"/>
  <c r="AV61" i="17"/>
  <c r="AW61" i="17"/>
  <c r="AX61" i="17"/>
  <c r="AY61" i="17"/>
  <c r="AZ61" i="17"/>
  <c r="BA61" i="17"/>
  <c r="BB61" i="17"/>
  <c r="AV62" i="17"/>
  <c r="AW62" i="17"/>
  <c r="AX62" i="17"/>
  <c r="AY62" i="17"/>
  <c r="AZ62" i="17"/>
  <c r="BA62" i="17"/>
  <c r="BB62" i="17"/>
  <c r="AV63" i="17"/>
  <c r="AW63" i="17"/>
  <c r="AX63" i="17"/>
  <c r="AY63" i="17"/>
  <c r="AZ63" i="17"/>
  <c r="BA63" i="17"/>
  <c r="BB63" i="17"/>
  <c r="AV64" i="17"/>
  <c r="AW64" i="17"/>
  <c r="AX64" i="17"/>
  <c r="AY64" i="17"/>
  <c r="AZ64" i="17"/>
  <c r="BA64" i="17"/>
  <c r="BB64" i="17"/>
  <c r="AV65" i="17"/>
  <c r="AW65" i="17"/>
  <c r="AX65" i="17"/>
  <c r="AY65" i="17"/>
  <c r="AZ65" i="17"/>
  <c r="BA65" i="17"/>
  <c r="BB65" i="17"/>
  <c r="AV66" i="17"/>
  <c r="AW66" i="17"/>
  <c r="AX66" i="17"/>
  <c r="AY66" i="17"/>
  <c r="AZ66" i="17"/>
  <c r="BA66" i="17"/>
  <c r="BB66" i="17"/>
  <c r="AV67" i="17"/>
  <c r="AW67" i="17"/>
  <c r="AX67" i="17"/>
  <c r="AY67" i="17"/>
  <c r="AZ67" i="17"/>
  <c r="BA67" i="17"/>
  <c r="BB67" i="17"/>
  <c r="AV68" i="17"/>
  <c r="AW68" i="17"/>
  <c r="AX68" i="17"/>
  <c r="AY68" i="17"/>
  <c r="AZ68" i="17"/>
  <c r="BA68" i="17"/>
  <c r="BB68" i="17"/>
  <c r="AV69" i="17"/>
  <c r="AW69" i="17"/>
  <c r="AX69" i="17"/>
  <c r="AY69" i="17"/>
  <c r="AZ69" i="17"/>
  <c r="BA69" i="17"/>
  <c r="BB69" i="17"/>
  <c r="AV70" i="17"/>
  <c r="AW70" i="17"/>
  <c r="AX70" i="17"/>
  <c r="AY70" i="17"/>
  <c r="AZ70" i="17"/>
  <c r="BA70" i="17"/>
  <c r="BB70" i="17"/>
  <c r="AV71" i="17"/>
  <c r="AW71" i="17"/>
  <c r="AX71" i="17"/>
  <c r="AY71" i="17"/>
  <c r="AZ71" i="17"/>
  <c r="BA71" i="17"/>
  <c r="BB71" i="17"/>
  <c r="AV72" i="17"/>
  <c r="AW72" i="17"/>
  <c r="AX72" i="17"/>
  <c r="AY72" i="17"/>
  <c r="AZ72" i="17"/>
  <c r="BA72" i="17"/>
  <c r="BB72" i="17"/>
  <c r="AV73" i="17"/>
  <c r="AW73" i="17"/>
  <c r="AX73" i="17"/>
  <c r="AY73" i="17"/>
  <c r="AZ73" i="17"/>
  <c r="BA73" i="17"/>
  <c r="BB73" i="17"/>
  <c r="AV74" i="17"/>
  <c r="AW74" i="17"/>
  <c r="AX74" i="17"/>
  <c r="AY74" i="17"/>
  <c r="AZ74" i="17"/>
  <c r="BA74" i="17"/>
  <c r="BB74" i="17"/>
  <c r="AV75" i="17"/>
  <c r="AW75" i="17"/>
  <c r="AX75" i="17"/>
  <c r="AY75" i="17"/>
  <c r="AZ75" i="17"/>
  <c r="BA75" i="17"/>
  <c r="BB75" i="17"/>
  <c r="AV76" i="17"/>
  <c r="AW76" i="17"/>
  <c r="AX76" i="17"/>
  <c r="AY76" i="17"/>
  <c r="AZ76" i="17"/>
  <c r="BA76" i="17"/>
  <c r="BB76" i="17"/>
  <c r="AV77" i="17"/>
  <c r="AW77" i="17"/>
  <c r="AX77" i="17"/>
  <c r="AY77" i="17"/>
  <c r="AZ77" i="17"/>
  <c r="BA77" i="17"/>
  <c r="BB77" i="17"/>
  <c r="AV78" i="17"/>
  <c r="AW78" i="17"/>
  <c r="AX78" i="17"/>
  <c r="AY78" i="17"/>
  <c r="AZ78" i="17"/>
  <c r="BA78" i="17"/>
  <c r="BB78" i="17"/>
  <c r="AV79" i="17"/>
  <c r="AW79" i="17"/>
  <c r="AX79" i="17"/>
  <c r="AY79" i="17"/>
  <c r="AZ79" i="17"/>
  <c r="BA79" i="17"/>
  <c r="BB79" i="17"/>
  <c r="AV80" i="17"/>
  <c r="AW80" i="17"/>
  <c r="AX80" i="17"/>
  <c r="AY80" i="17"/>
  <c r="AZ80" i="17"/>
  <c r="BA80" i="17"/>
  <c r="BB80" i="17"/>
  <c r="AV81" i="17"/>
  <c r="AW81" i="17"/>
  <c r="AX81" i="17"/>
  <c r="AY81" i="17"/>
  <c r="AZ81" i="17"/>
  <c r="BA81" i="17"/>
  <c r="BB81" i="17"/>
  <c r="AV82" i="17"/>
  <c r="AW82" i="17"/>
  <c r="AX82" i="17"/>
  <c r="AY82" i="17"/>
  <c r="AZ82" i="17"/>
  <c r="BA82" i="17"/>
  <c r="BB82" i="17"/>
  <c r="AV83" i="17"/>
  <c r="AW83" i="17"/>
  <c r="AX83" i="17"/>
  <c r="AY83" i="17"/>
  <c r="AZ83" i="17"/>
  <c r="BA83" i="17"/>
  <c r="BB83" i="17"/>
  <c r="AV84" i="17"/>
  <c r="AW84" i="17"/>
  <c r="AX84" i="17"/>
  <c r="AY84" i="17"/>
  <c r="AZ84" i="17"/>
  <c r="BA84" i="17"/>
  <c r="BB84" i="17"/>
  <c r="AV85" i="17"/>
  <c r="AW85" i="17"/>
  <c r="AX85" i="17"/>
  <c r="AY85" i="17"/>
  <c r="AZ85" i="17"/>
  <c r="BA85" i="17"/>
  <c r="BB85" i="17"/>
  <c r="AV86" i="17"/>
  <c r="AW86" i="17"/>
  <c r="AX86" i="17"/>
  <c r="AY86" i="17"/>
  <c r="AZ86" i="17"/>
  <c r="BA86" i="17"/>
  <c r="BB86" i="17"/>
  <c r="AV87" i="17"/>
  <c r="AW87" i="17"/>
  <c r="AX87" i="17"/>
  <c r="AY87" i="17"/>
  <c r="AZ87" i="17"/>
  <c r="BA87" i="17"/>
  <c r="BB87" i="17"/>
  <c r="AV88" i="17"/>
  <c r="AW88" i="17"/>
  <c r="AX88" i="17"/>
  <c r="AY88" i="17"/>
  <c r="AZ88" i="17"/>
  <c r="BA88" i="17"/>
  <c r="BB88" i="17"/>
  <c r="AV89" i="17"/>
  <c r="AW89" i="17"/>
  <c r="AX89" i="17"/>
  <c r="AY89" i="17"/>
  <c r="AZ89" i="17"/>
  <c r="BA89" i="17"/>
  <c r="BB89" i="17"/>
  <c r="AV90" i="17"/>
  <c r="AW90" i="17"/>
  <c r="AX90" i="17"/>
  <c r="AY90" i="17"/>
  <c r="AZ90" i="17"/>
  <c r="BA90" i="17"/>
  <c r="BB90" i="17"/>
  <c r="AV91" i="17"/>
  <c r="AW91" i="17"/>
  <c r="AX91" i="17"/>
  <c r="AY91" i="17"/>
  <c r="AZ91" i="17"/>
  <c r="BA91" i="17"/>
  <c r="BB91" i="17"/>
  <c r="AV92" i="17"/>
  <c r="AW92" i="17"/>
  <c r="AX92" i="17"/>
  <c r="AY92" i="17"/>
  <c r="AZ92" i="17"/>
  <c r="BA92" i="17"/>
  <c r="BB92" i="17"/>
  <c r="AV93" i="17"/>
  <c r="AW93" i="17"/>
  <c r="AX93" i="17"/>
  <c r="AY93" i="17"/>
  <c r="AZ93" i="17"/>
  <c r="BA93" i="17"/>
  <c r="BB93" i="17"/>
  <c r="AV94" i="17"/>
  <c r="AW94" i="17"/>
  <c r="AX94" i="17"/>
  <c r="AY94" i="17"/>
  <c r="AZ94" i="17"/>
  <c r="BA94" i="17"/>
  <c r="BB94" i="17"/>
  <c r="AV95" i="17"/>
  <c r="AW95" i="17"/>
  <c r="AX95" i="17"/>
  <c r="AY95" i="17"/>
  <c r="AZ95" i="17"/>
  <c r="BA95" i="17"/>
  <c r="BB95" i="17"/>
  <c r="AV96" i="17"/>
  <c r="AW96" i="17"/>
  <c r="AX96" i="17"/>
  <c r="AY96" i="17"/>
  <c r="AZ96" i="17"/>
  <c r="BA96" i="17"/>
  <c r="BB96" i="17"/>
  <c r="AV97" i="17"/>
  <c r="AW97" i="17"/>
  <c r="AX97" i="17"/>
  <c r="AY97" i="17"/>
  <c r="AZ97" i="17"/>
  <c r="BA97" i="17"/>
  <c r="BB97" i="17"/>
  <c r="AV98" i="17"/>
  <c r="AW98" i="17"/>
  <c r="AX98" i="17"/>
  <c r="AY98" i="17"/>
  <c r="AZ98" i="17"/>
  <c r="BA98" i="17"/>
  <c r="BB98" i="17"/>
  <c r="AV99" i="17"/>
  <c r="AW99" i="17"/>
  <c r="AX99" i="17"/>
  <c r="AY99" i="17"/>
  <c r="AZ99" i="17"/>
  <c r="BA99" i="17"/>
  <c r="BB99" i="17"/>
  <c r="AV100" i="17"/>
  <c r="AW100" i="17"/>
  <c r="AX100" i="17"/>
  <c r="AY100" i="17"/>
  <c r="AZ100" i="17"/>
  <c r="BA100" i="17"/>
  <c r="BB100" i="17"/>
  <c r="AV101" i="17"/>
  <c r="AW101" i="17"/>
  <c r="AX101" i="17"/>
  <c r="AY101" i="17"/>
  <c r="AZ101" i="17"/>
  <c r="BA101" i="17"/>
  <c r="BB101" i="17"/>
  <c r="AV102" i="17"/>
  <c r="AW102" i="17"/>
  <c r="AX102" i="17"/>
  <c r="AY102" i="17"/>
  <c r="AZ102" i="17"/>
  <c r="BA102" i="17"/>
  <c r="BB102" i="17"/>
  <c r="AV103" i="17"/>
  <c r="AW103" i="17"/>
  <c r="AX103" i="17"/>
  <c r="AY103" i="17"/>
  <c r="AZ103" i="17"/>
  <c r="BA103" i="17"/>
  <c r="BB103" i="17"/>
  <c r="AV104" i="17"/>
  <c r="AW104" i="17"/>
  <c r="AX104" i="17"/>
  <c r="AY104" i="17"/>
  <c r="AZ104" i="17"/>
  <c r="BA104" i="17"/>
  <c r="BB104" i="17"/>
  <c r="AV105" i="17"/>
  <c r="AW105" i="17"/>
  <c r="AX105" i="17"/>
  <c r="AY105" i="17"/>
  <c r="AZ105" i="17"/>
  <c r="BA105" i="17"/>
  <c r="BB105" i="17"/>
  <c r="AW6" i="17"/>
  <c r="AX6" i="17"/>
  <c r="AY6" i="17"/>
  <c r="AZ6" i="17"/>
  <c r="BA6" i="17"/>
  <c r="BB6" i="17"/>
  <c r="AV6" i="17"/>
  <c r="D32" i="19" l="1"/>
  <c r="E32" i="19"/>
  <c r="F32" i="19"/>
  <c r="G32" i="19"/>
  <c r="H32" i="19"/>
  <c r="I32" i="19"/>
  <c r="D8" i="19"/>
  <c r="E8" i="19"/>
  <c r="F8" i="19"/>
  <c r="G8" i="19"/>
  <c r="H8" i="19"/>
  <c r="I8" i="19"/>
  <c r="C32" i="19"/>
  <c r="C8" i="19"/>
  <c r="B18" i="16" l="1"/>
  <c r="I60" i="19"/>
  <c r="H60" i="19"/>
  <c r="G60" i="19"/>
  <c r="F60" i="19"/>
  <c r="E60" i="19"/>
  <c r="D60" i="19"/>
  <c r="D48" i="19" s="1"/>
  <c r="C60" i="19"/>
  <c r="I57" i="19"/>
  <c r="H57" i="19"/>
  <c r="G57" i="19"/>
  <c r="F57" i="19"/>
  <c r="E57" i="19"/>
  <c r="D57" i="19"/>
  <c r="C57" i="19"/>
  <c r="C48" i="19" s="1"/>
  <c r="I54" i="19"/>
  <c r="H54" i="19"/>
  <c r="G54" i="19"/>
  <c r="F54" i="19"/>
  <c r="F52" i="19" s="1"/>
  <c r="F48" i="19" s="1"/>
  <c r="E54" i="19"/>
  <c r="D54" i="19"/>
  <c r="C54" i="19"/>
  <c r="I52" i="19"/>
  <c r="I48" i="19" s="1"/>
  <c r="H52" i="19"/>
  <c r="G52" i="19"/>
  <c r="E52" i="19"/>
  <c r="E48" i="19" s="1"/>
  <c r="D52" i="19"/>
  <c r="C52" i="19"/>
  <c r="H48" i="19"/>
  <c r="G48" i="19"/>
  <c r="G7" i="19"/>
  <c r="F7" i="19"/>
  <c r="E7" i="19"/>
  <c r="I7" i="19"/>
  <c r="H7" i="19"/>
  <c r="H72" i="19" s="1"/>
  <c r="D7" i="19"/>
  <c r="C7" i="19"/>
  <c r="F75" i="18"/>
  <c r="J72" i="18"/>
  <c r="J75" i="18" s="1"/>
  <c r="I72" i="18"/>
  <c r="I75" i="18" s="1"/>
  <c r="H72" i="18"/>
  <c r="H75" i="18" s="1"/>
  <c r="G72" i="18"/>
  <c r="G75" i="18" s="1"/>
  <c r="F72" i="18"/>
  <c r="E72" i="18"/>
  <c r="E75" i="18" s="1"/>
  <c r="D72" i="18"/>
  <c r="D75" i="18" s="1"/>
  <c r="J59" i="18"/>
  <c r="I59" i="18"/>
  <c r="H59" i="18"/>
  <c r="G59" i="18"/>
  <c r="F59" i="18"/>
  <c r="E59" i="18"/>
  <c r="D59" i="18"/>
  <c r="J56" i="18"/>
  <c r="I56" i="18"/>
  <c r="H56" i="18"/>
  <c r="G56" i="18"/>
  <c r="F56" i="18"/>
  <c r="E56" i="18"/>
  <c r="D56" i="18"/>
  <c r="J53" i="18"/>
  <c r="I53" i="18"/>
  <c r="H53" i="18"/>
  <c r="G53" i="18"/>
  <c r="F53" i="18"/>
  <c r="E53" i="18"/>
  <c r="E51" i="18" s="1"/>
  <c r="E47" i="18" s="1"/>
  <c r="D53" i="18"/>
  <c r="J51" i="18"/>
  <c r="I51" i="18"/>
  <c r="H51" i="18"/>
  <c r="G51" i="18"/>
  <c r="F51" i="18"/>
  <c r="D51" i="18"/>
  <c r="J47" i="18"/>
  <c r="I47" i="18"/>
  <c r="H47" i="18"/>
  <c r="G47" i="18"/>
  <c r="F47" i="18"/>
  <c r="D47" i="18"/>
  <c r="J38" i="18"/>
  <c r="I38" i="18"/>
  <c r="H38" i="18"/>
  <c r="G38" i="18"/>
  <c r="F38" i="18"/>
  <c r="E38" i="18"/>
  <c r="D38" i="18"/>
  <c r="J37" i="18"/>
  <c r="I37" i="18"/>
  <c r="H37" i="18"/>
  <c r="G37" i="18"/>
  <c r="F37" i="18"/>
  <c r="E37" i="18"/>
  <c r="D37" i="18"/>
  <c r="J31" i="18"/>
  <c r="I31" i="18"/>
  <c r="H31" i="18"/>
  <c r="G31" i="18"/>
  <c r="F31" i="18"/>
  <c r="E31" i="18"/>
  <c r="D31" i="18"/>
  <c r="J27" i="18"/>
  <c r="I27" i="18"/>
  <c r="H27" i="18"/>
  <c r="G27" i="18"/>
  <c r="F27" i="18"/>
  <c r="E27" i="18"/>
  <c r="D27" i="18"/>
  <c r="J21" i="18"/>
  <c r="I21" i="18"/>
  <c r="H21" i="18"/>
  <c r="G21" i="18"/>
  <c r="F21" i="18"/>
  <c r="E21" i="18"/>
  <c r="D21" i="18"/>
  <c r="J14" i="18"/>
  <c r="I14" i="18"/>
  <c r="H14" i="18"/>
  <c r="G14" i="18"/>
  <c r="F14" i="18"/>
  <c r="F8" i="18" s="1"/>
  <c r="F7" i="18" s="1"/>
  <c r="E14" i="18"/>
  <c r="D14" i="18"/>
  <c r="J8" i="18"/>
  <c r="I8" i="18"/>
  <c r="H8" i="18"/>
  <c r="G8" i="18"/>
  <c r="E8" i="18"/>
  <c r="E7" i="18" s="1"/>
  <c r="D8" i="18"/>
  <c r="J7" i="18"/>
  <c r="I7" i="18"/>
  <c r="H7" i="18"/>
  <c r="G7" i="18"/>
  <c r="D7" i="18"/>
  <c r="F72" i="19" l="1"/>
  <c r="F75" i="19" s="1"/>
  <c r="C72" i="19"/>
  <c r="C75" i="19" s="1"/>
  <c r="G72" i="19"/>
  <c r="G75" i="19"/>
  <c r="D72" i="19"/>
  <c r="D75" i="19" s="1"/>
  <c r="E72" i="19"/>
  <c r="E75" i="19" s="1"/>
  <c r="I72" i="19"/>
  <c r="I75" i="19" s="1"/>
  <c r="H75" i="19"/>
  <c r="B43" i="16" l="1"/>
  <c r="I40" i="16"/>
  <c r="H40" i="16"/>
  <c r="G40" i="16"/>
  <c r="F40" i="16"/>
  <c r="E40" i="16"/>
  <c r="D40" i="16"/>
  <c r="C40" i="16"/>
  <c r="B40" i="16"/>
  <c r="I35" i="16"/>
  <c r="H35" i="16"/>
  <c r="G35" i="16"/>
  <c r="F35" i="16"/>
  <c r="E35" i="16"/>
  <c r="D35" i="16"/>
  <c r="C35" i="16"/>
  <c r="A34" i="16"/>
  <c r="B35" i="16" s="1"/>
  <c r="I28" i="16"/>
  <c r="H28" i="16"/>
  <c r="G28" i="16"/>
  <c r="F28" i="16"/>
  <c r="E28" i="16"/>
  <c r="D28" i="16"/>
  <c r="C28" i="16"/>
  <c r="B28" i="16"/>
  <c r="I18" i="16"/>
  <c r="I43" i="16" s="1"/>
  <c r="H18" i="16"/>
  <c r="H43" i="16" s="1"/>
  <c r="G18" i="16"/>
  <c r="G43" i="16" s="1"/>
  <c r="F18" i="16"/>
  <c r="E18" i="16"/>
  <c r="E43" i="16" s="1"/>
  <c r="D18" i="16"/>
  <c r="C18" i="16"/>
  <c r="C56" i="16"/>
  <c r="D56" i="16"/>
  <c r="E56" i="16"/>
  <c r="E54" i="16" s="1"/>
  <c r="E47" i="16" s="1"/>
  <c r="F56" i="16"/>
  <c r="G56" i="16"/>
  <c r="H56" i="16"/>
  <c r="H54" i="16" s="1"/>
  <c r="H47" i="16" s="1"/>
  <c r="I56" i="16"/>
  <c r="C57" i="16"/>
  <c r="D57" i="16"/>
  <c r="E57" i="16"/>
  <c r="F57" i="16"/>
  <c r="G57" i="16"/>
  <c r="H57" i="16"/>
  <c r="I57" i="16"/>
  <c r="C58" i="16"/>
  <c r="D58" i="16"/>
  <c r="E58" i="16"/>
  <c r="F58" i="16"/>
  <c r="G58" i="16"/>
  <c r="H58" i="16"/>
  <c r="I58" i="16"/>
  <c r="C62" i="16"/>
  <c r="C60" i="16" s="1"/>
  <c r="C48" i="16" s="1"/>
  <c r="D62" i="16"/>
  <c r="E62" i="16"/>
  <c r="F62" i="16"/>
  <c r="G62" i="16"/>
  <c r="H62" i="16"/>
  <c r="I62" i="16"/>
  <c r="C63" i="16"/>
  <c r="D63" i="16"/>
  <c r="E63" i="16"/>
  <c r="F63" i="16"/>
  <c r="G63" i="16"/>
  <c r="H63" i="16"/>
  <c r="I63" i="16"/>
  <c r="C64" i="16"/>
  <c r="D64" i="16"/>
  <c r="E64" i="16"/>
  <c r="F64" i="16"/>
  <c r="G64" i="16"/>
  <c r="H64" i="16"/>
  <c r="I64" i="16"/>
  <c r="C65" i="16"/>
  <c r="D65" i="16"/>
  <c r="E65" i="16"/>
  <c r="F65" i="16"/>
  <c r="G65" i="16"/>
  <c r="H65" i="16"/>
  <c r="I65" i="16"/>
  <c r="C67" i="16"/>
  <c r="D67" i="16"/>
  <c r="E67" i="16"/>
  <c r="F67" i="16"/>
  <c r="G67" i="16"/>
  <c r="H67" i="16"/>
  <c r="I67" i="16"/>
  <c r="C68" i="16"/>
  <c r="D68" i="16"/>
  <c r="E68" i="16"/>
  <c r="F68" i="16"/>
  <c r="G68" i="16"/>
  <c r="H68" i="16"/>
  <c r="I68" i="16"/>
  <c r="C69" i="16"/>
  <c r="D69" i="16"/>
  <c r="E69" i="16"/>
  <c r="F69" i="16"/>
  <c r="G69" i="16"/>
  <c r="H69" i="16"/>
  <c r="I69" i="16"/>
  <c r="C70" i="16"/>
  <c r="D70" i="16"/>
  <c r="E70" i="16"/>
  <c r="F70" i="16"/>
  <c r="G70" i="16"/>
  <c r="H70" i="16"/>
  <c r="I70" i="16"/>
  <c r="B12" i="16"/>
  <c r="G54" i="16" l="1"/>
  <c r="G47" i="16" s="1"/>
  <c r="I60" i="16"/>
  <c r="I48" i="16" s="1"/>
  <c r="F54" i="16"/>
  <c r="F47" i="16" s="1"/>
  <c r="F43" i="16"/>
  <c r="H60" i="16"/>
  <c r="H48" i="16" s="1"/>
  <c r="G60" i="16"/>
  <c r="G48" i="16" s="1"/>
  <c r="D54" i="16"/>
  <c r="D47" i="16" s="1"/>
  <c r="F60" i="16"/>
  <c r="F48" i="16" s="1"/>
  <c r="C54" i="16"/>
  <c r="C47" i="16" s="1"/>
  <c r="E60" i="16"/>
  <c r="E48" i="16" s="1"/>
  <c r="D43" i="16"/>
  <c r="D60" i="16"/>
  <c r="D48" i="16" s="1"/>
  <c r="I54" i="16"/>
  <c r="I47" i="16" s="1"/>
  <c r="C43" i="16"/>
  <c r="B30" i="14" l="1"/>
  <c r="B28" i="21" l="1"/>
  <c r="B23" i="21" l="1"/>
  <c r="B18" i="21"/>
  <c r="B11" i="21"/>
  <c r="J42" i="14" l="1"/>
  <c r="I42" i="14"/>
  <c r="H42" i="14"/>
  <c r="G42" i="14"/>
  <c r="F42" i="14"/>
  <c r="E42" i="14"/>
  <c r="D42" i="14"/>
  <c r="J30" i="14"/>
  <c r="I28" i="21" s="1"/>
  <c r="I30" i="14"/>
  <c r="H28" i="21" s="1"/>
  <c r="H30" i="14"/>
  <c r="G28" i="21" s="1"/>
  <c r="G30" i="14"/>
  <c r="F28" i="21" s="1"/>
  <c r="F30" i="14"/>
  <c r="E28" i="21" s="1"/>
  <c r="E30" i="14"/>
  <c r="D28" i="21" s="1"/>
  <c r="D30" i="14"/>
  <c r="C11" i="21" l="1"/>
  <c r="C28" i="21"/>
  <c r="H18" i="21"/>
  <c r="H23" i="21"/>
  <c r="H11" i="21"/>
  <c r="I18" i="21"/>
  <c r="I23" i="21"/>
  <c r="I11" i="21"/>
  <c r="D23" i="21"/>
  <c r="D18" i="21"/>
  <c r="D11" i="21"/>
  <c r="E23" i="21"/>
  <c r="E18" i="21"/>
  <c r="E11" i="21"/>
  <c r="F18" i="21"/>
  <c r="F23" i="21"/>
  <c r="F11" i="21"/>
  <c r="G23" i="21"/>
  <c r="G18" i="21"/>
  <c r="G11" i="21"/>
  <c r="A1" i="21"/>
  <c r="A1" i="18"/>
  <c r="A1" i="19"/>
  <c r="A1" i="16"/>
  <c r="A1" i="17"/>
  <c r="B42" i="14" l="1"/>
  <c r="B31" i="21" l="1"/>
  <c r="B10" i="21"/>
  <c r="E13" i="14" l="1"/>
  <c r="E73" i="14" s="1"/>
  <c r="F13" i="14"/>
  <c r="F73" i="14" s="1"/>
  <c r="G13" i="14"/>
  <c r="G73" i="14" s="1"/>
  <c r="H13" i="14"/>
  <c r="H73" i="14" s="1"/>
  <c r="I13" i="14"/>
  <c r="I73" i="14" s="1"/>
  <c r="J13" i="14"/>
  <c r="J73" i="14" s="1"/>
  <c r="F88" i="14"/>
  <c r="E101" i="14"/>
  <c r="F44" i="14"/>
  <c r="F103" i="14" s="1"/>
  <c r="G44" i="14"/>
  <c r="G103" i="14" s="1"/>
  <c r="H101" i="14"/>
  <c r="J44" i="14"/>
  <c r="J103" i="14" s="1"/>
  <c r="E44" i="14"/>
  <c r="E103" i="14" s="1"/>
  <c r="H44" i="14"/>
  <c r="H103" i="14" s="1"/>
  <c r="I44" i="14"/>
  <c r="I103" i="14" s="1"/>
  <c r="B44" i="14"/>
  <c r="I69" i="14"/>
  <c r="J69" i="14"/>
  <c r="I70" i="14"/>
  <c r="J70" i="14"/>
  <c r="I71" i="14"/>
  <c r="J71" i="14"/>
  <c r="I72" i="14"/>
  <c r="J72" i="14"/>
  <c r="I76" i="14"/>
  <c r="J76" i="14"/>
  <c r="I77" i="14"/>
  <c r="J77" i="14"/>
  <c r="I78" i="14"/>
  <c r="J78" i="14"/>
  <c r="I80" i="14"/>
  <c r="J80" i="14"/>
  <c r="I81" i="14"/>
  <c r="J81" i="14"/>
  <c r="I82" i="14"/>
  <c r="J82" i="14"/>
  <c r="I83" i="14"/>
  <c r="J83" i="14"/>
  <c r="I85" i="14"/>
  <c r="J85" i="14"/>
  <c r="I86" i="14"/>
  <c r="J86" i="14"/>
  <c r="I87" i="14"/>
  <c r="J87" i="14"/>
  <c r="I93" i="14"/>
  <c r="J93" i="14"/>
  <c r="I98" i="14"/>
  <c r="J98" i="14"/>
  <c r="I99" i="14"/>
  <c r="J99" i="14"/>
  <c r="I100" i="14"/>
  <c r="J100" i="14"/>
  <c r="I101" i="14"/>
  <c r="I102" i="14"/>
  <c r="J102" i="14"/>
  <c r="I110" i="14"/>
  <c r="J110" i="14"/>
  <c r="I111" i="14"/>
  <c r="J111" i="14"/>
  <c r="I113" i="14"/>
  <c r="J113" i="14"/>
  <c r="I114" i="14"/>
  <c r="J114" i="14"/>
  <c r="I115" i="14"/>
  <c r="J115" i="14"/>
  <c r="I116" i="14"/>
  <c r="J116" i="14"/>
  <c r="I117" i="14"/>
  <c r="J117" i="14"/>
  <c r="E69" i="14"/>
  <c r="F69" i="14"/>
  <c r="G69" i="14"/>
  <c r="H69" i="14"/>
  <c r="E70" i="14"/>
  <c r="F70" i="14"/>
  <c r="G70" i="14"/>
  <c r="H70" i="14"/>
  <c r="E71" i="14"/>
  <c r="F71" i="14"/>
  <c r="G71" i="14"/>
  <c r="H71" i="14"/>
  <c r="E72" i="14"/>
  <c r="F72" i="14"/>
  <c r="G72" i="14"/>
  <c r="H72" i="14"/>
  <c r="E76" i="14"/>
  <c r="F76" i="14"/>
  <c r="G76" i="14"/>
  <c r="H76" i="14"/>
  <c r="E77" i="14"/>
  <c r="F77" i="14"/>
  <c r="G77" i="14"/>
  <c r="H77" i="14"/>
  <c r="E78" i="14"/>
  <c r="F78" i="14"/>
  <c r="G78" i="14"/>
  <c r="H78" i="14"/>
  <c r="E80" i="14"/>
  <c r="F80" i="14"/>
  <c r="G80" i="14"/>
  <c r="H80" i="14"/>
  <c r="E81" i="14"/>
  <c r="F81" i="14"/>
  <c r="G81" i="14"/>
  <c r="H81" i="14"/>
  <c r="E82" i="14"/>
  <c r="F82" i="14"/>
  <c r="G82" i="14"/>
  <c r="H82" i="14"/>
  <c r="E83" i="14"/>
  <c r="F83" i="14"/>
  <c r="G83" i="14"/>
  <c r="H83" i="14"/>
  <c r="E85" i="14"/>
  <c r="F85" i="14"/>
  <c r="G85" i="14"/>
  <c r="H85" i="14"/>
  <c r="E86" i="14"/>
  <c r="F86" i="14"/>
  <c r="G86" i="14"/>
  <c r="H86" i="14"/>
  <c r="E87" i="14"/>
  <c r="F87" i="14"/>
  <c r="G87" i="14"/>
  <c r="H87" i="14"/>
  <c r="H88" i="14"/>
  <c r="E93" i="14"/>
  <c r="F93" i="14"/>
  <c r="G93" i="14"/>
  <c r="H93" i="14"/>
  <c r="E98" i="14"/>
  <c r="F98" i="14"/>
  <c r="G98" i="14"/>
  <c r="H98" i="14"/>
  <c r="E99" i="14"/>
  <c r="F99" i="14"/>
  <c r="G99" i="14"/>
  <c r="H99" i="14"/>
  <c r="E100" i="14"/>
  <c r="F100" i="14"/>
  <c r="G100" i="14"/>
  <c r="H100" i="14"/>
  <c r="E102" i="14"/>
  <c r="F102" i="14"/>
  <c r="G102" i="14"/>
  <c r="H102" i="14"/>
  <c r="E110" i="14"/>
  <c r="F110" i="14"/>
  <c r="G110" i="14"/>
  <c r="H110" i="14"/>
  <c r="E111" i="14"/>
  <c r="F111" i="14"/>
  <c r="G111" i="14"/>
  <c r="H111" i="14"/>
  <c r="E113" i="14"/>
  <c r="F113" i="14"/>
  <c r="G113" i="14"/>
  <c r="H113" i="14"/>
  <c r="E114" i="14"/>
  <c r="F114" i="14"/>
  <c r="G114" i="14"/>
  <c r="H114" i="14"/>
  <c r="E115" i="14"/>
  <c r="F115" i="14"/>
  <c r="G115" i="14"/>
  <c r="H115" i="14"/>
  <c r="E116" i="14"/>
  <c r="F116" i="14"/>
  <c r="G116" i="14"/>
  <c r="H116" i="14"/>
  <c r="E117" i="14"/>
  <c r="F117" i="14"/>
  <c r="G117" i="14"/>
  <c r="H117" i="14"/>
  <c r="D69" i="14"/>
  <c r="D70" i="14"/>
  <c r="D71" i="14"/>
  <c r="D72" i="14"/>
  <c r="D76" i="14"/>
  <c r="D77" i="14"/>
  <c r="D78" i="14"/>
  <c r="D80" i="14"/>
  <c r="D81" i="14"/>
  <c r="D82" i="14"/>
  <c r="D83" i="14"/>
  <c r="D85" i="14"/>
  <c r="D86" i="14"/>
  <c r="D87" i="14"/>
  <c r="D93" i="14"/>
  <c r="D98" i="14"/>
  <c r="D99" i="14"/>
  <c r="D100" i="14"/>
  <c r="D102" i="14"/>
  <c r="D110" i="14"/>
  <c r="D111" i="14"/>
  <c r="D113" i="14"/>
  <c r="D114" i="14"/>
  <c r="D115" i="14"/>
  <c r="D116" i="14"/>
  <c r="D117" i="14"/>
  <c r="D64" i="14"/>
  <c r="B47" i="14"/>
  <c r="E88" i="14" l="1"/>
  <c r="G88" i="14"/>
  <c r="J88" i="14"/>
  <c r="I88" i="14"/>
  <c r="J101" i="14"/>
  <c r="F101" i="14"/>
  <c r="G101" i="14"/>
  <c r="D40" i="21"/>
  <c r="E40" i="21"/>
  <c r="F40" i="21"/>
  <c r="G40" i="21"/>
  <c r="H40" i="21"/>
  <c r="I40" i="21"/>
  <c r="D41" i="21"/>
  <c r="E41" i="21"/>
  <c r="F41" i="21"/>
  <c r="G41" i="21"/>
  <c r="H41" i="21"/>
  <c r="I41" i="21"/>
  <c r="D42" i="21"/>
  <c r="E42" i="21"/>
  <c r="F42" i="21"/>
  <c r="G42" i="21"/>
  <c r="H42" i="21"/>
  <c r="I42" i="21"/>
  <c r="D47" i="21"/>
  <c r="E47" i="21"/>
  <c r="F47" i="21"/>
  <c r="G47" i="21"/>
  <c r="H47" i="21"/>
  <c r="I47" i="21"/>
  <c r="D48" i="21"/>
  <c r="E48" i="21"/>
  <c r="F48" i="21"/>
  <c r="G48" i="21"/>
  <c r="H48" i="21"/>
  <c r="I48" i="21"/>
  <c r="D49" i="21"/>
  <c r="E49" i="21"/>
  <c r="F49" i="21"/>
  <c r="G49" i="21"/>
  <c r="H49" i="21"/>
  <c r="I49" i="21"/>
  <c r="D54" i="21"/>
  <c r="E54" i="21"/>
  <c r="F54" i="21"/>
  <c r="G54" i="21"/>
  <c r="H54" i="21"/>
  <c r="I54" i="21"/>
  <c r="D59" i="21"/>
  <c r="E59" i="21"/>
  <c r="F59" i="21"/>
  <c r="G59" i="21"/>
  <c r="H59" i="21"/>
  <c r="I59" i="21"/>
  <c r="D101" i="14"/>
  <c r="B37" i="14"/>
  <c r="D13" i="14"/>
  <c r="B13" i="14"/>
  <c r="D73" i="14" l="1"/>
  <c r="D88" i="14"/>
  <c r="C17" i="21"/>
  <c r="C10" i="21"/>
  <c r="D43" i="21"/>
  <c r="E43" i="21"/>
  <c r="F43" i="21"/>
  <c r="G43" i="21"/>
  <c r="H43" i="21"/>
  <c r="I43" i="21"/>
  <c r="D60" i="21"/>
  <c r="E60" i="21"/>
  <c r="F60" i="21"/>
  <c r="G60" i="21"/>
  <c r="H60" i="21"/>
  <c r="I60" i="21"/>
  <c r="B30" i="21"/>
  <c r="B29" i="21"/>
  <c r="B27" i="21"/>
  <c r="B24" i="21"/>
  <c r="B19" i="21"/>
  <c r="B17" i="21"/>
  <c r="B12" i="21"/>
  <c r="C23" i="21" l="1"/>
  <c r="C24" i="21" s="1"/>
  <c r="C18" i="21"/>
  <c r="C19" i="21" s="1"/>
  <c r="C27" i="21"/>
  <c r="D44" i="14" l="1"/>
  <c r="D103" i="14" s="1"/>
  <c r="B35" i="14" l="1"/>
  <c r="F50" i="21" l="1"/>
  <c r="I50" i="21"/>
  <c r="E50" i="21"/>
  <c r="G50" i="21"/>
  <c r="H50" i="21"/>
  <c r="D50" i="21"/>
  <c r="D33" i="14"/>
  <c r="D91" i="14" s="1"/>
  <c r="D32" i="14"/>
  <c r="D90" i="14" s="1"/>
  <c r="G24" i="21" l="1"/>
  <c r="G55" i="21"/>
  <c r="H24" i="21"/>
  <c r="H55" i="21"/>
  <c r="E24" i="21"/>
  <c r="E55" i="21"/>
  <c r="D24" i="21"/>
  <c r="D55" i="21"/>
  <c r="I24" i="21"/>
  <c r="I55" i="21"/>
  <c r="F24" i="21"/>
  <c r="F55" i="21"/>
  <c r="B36" i="14"/>
  <c r="G33" i="14" l="1"/>
  <c r="G91" i="14" s="1"/>
  <c r="F56" i="21"/>
  <c r="E33" i="14"/>
  <c r="E91" i="14" s="1"/>
  <c r="D56" i="21"/>
  <c r="I33" i="14"/>
  <c r="I91" i="14" s="1"/>
  <c r="H56" i="21"/>
  <c r="J33" i="14"/>
  <c r="J91" i="14" s="1"/>
  <c r="I56" i="21"/>
  <c r="H33" i="14"/>
  <c r="H91" i="14" s="1"/>
  <c r="G56" i="21"/>
  <c r="F33" i="14"/>
  <c r="F91" i="14" s="1"/>
  <c r="E56" i="21"/>
  <c r="C41" i="21"/>
  <c r="E109" i="14" l="1"/>
  <c r="D109" i="14"/>
  <c r="F109" i="14" l="1"/>
  <c r="G109" i="14" l="1"/>
  <c r="D12" i="16"/>
  <c r="E12" i="16"/>
  <c r="F12" i="16"/>
  <c r="G12" i="16"/>
  <c r="H12" i="16"/>
  <c r="I12" i="16"/>
  <c r="C12" i="16"/>
  <c r="H109" i="14" l="1"/>
  <c r="I109" i="14" l="1"/>
  <c r="AQ107" i="17"/>
  <c r="AJ107" i="17"/>
  <c r="AC107" i="17"/>
  <c r="V107" i="17"/>
  <c r="O107" i="17"/>
  <c r="H107" i="17"/>
  <c r="AX107" i="17"/>
  <c r="J109" i="14" l="1"/>
  <c r="D121" i="18" l="1"/>
  <c r="E121" i="18"/>
  <c r="F121" i="18"/>
  <c r="G121" i="18"/>
  <c r="H121" i="18"/>
  <c r="I121" i="18"/>
  <c r="J121" i="18"/>
  <c r="D122" i="18"/>
  <c r="E122" i="18"/>
  <c r="F122" i="18"/>
  <c r="G122" i="18"/>
  <c r="H122" i="18"/>
  <c r="I122" i="18"/>
  <c r="J122" i="18"/>
  <c r="I17" i="21" l="1"/>
  <c r="I10" i="21"/>
  <c r="H17" i="21"/>
  <c r="H10" i="21"/>
  <c r="G17" i="21"/>
  <c r="G10" i="21"/>
  <c r="F17" i="21"/>
  <c r="F10" i="21"/>
  <c r="E17" i="21"/>
  <c r="E10" i="21"/>
  <c r="D17" i="21"/>
  <c r="D10" i="21"/>
  <c r="D19" i="21" l="1"/>
  <c r="H19" i="21"/>
  <c r="G27" i="21"/>
  <c r="G12" i="21"/>
  <c r="D27" i="21"/>
  <c r="D12" i="21"/>
  <c r="F27" i="21"/>
  <c r="F12" i="21"/>
  <c r="H27" i="21"/>
  <c r="H12" i="21"/>
  <c r="F19" i="21"/>
  <c r="E27" i="21"/>
  <c r="E12" i="21"/>
  <c r="I27" i="21"/>
  <c r="I12" i="21"/>
  <c r="E19" i="21"/>
  <c r="G19" i="21"/>
  <c r="I19" i="21"/>
  <c r="G32" i="14" l="1"/>
  <c r="G90" i="14" s="1"/>
  <c r="F51" i="21"/>
  <c r="J32" i="14"/>
  <c r="J90" i="14" s="1"/>
  <c r="I51" i="21"/>
  <c r="E31" i="14"/>
  <c r="D44" i="21"/>
  <c r="F32" i="14"/>
  <c r="F90" i="14" s="1"/>
  <c r="E51" i="21"/>
  <c r="G31" i="14"/>
  <c r="F44" i="21"/>
  <c r="H31" i="14"/>
  <c r="G44" i="21"/>
  <c r="J31" i="14"/>
  <c r="I44" i="21"/>
  <c r="I31" i="14"/>
  <c r="H44" i="21"/>
  <c r="I32" i="14"/>
  <c r="I90" i="14" s="1"/>
  <c r="H51" i="21"/>
  <c r="H32" i="14"/>
  <c r="H90" i="14" s="1"/>
  <c r="G51" i="21"/>
  <c r="F31" i="14"/>
  <c r="E44" i="21"/>
  <c r="E32" i="14"/>
  <c r="E90" i="14" s="1"/>
  <c r="D51" i="21"/>
  <c r="C54" i="21"/>
  <c r="C48" i="21"/>
  <c r="C47" i="21"/>
  <c r="C40" i="21"/>
  <c r="C49" i="21"/>
  <c r="I89" i="14" l="1"/>
  <c r="H89" i="14"/>
  <c r="F89" i="14"/>
  <c r="J89" i="14"/>
  <c r="G89" i="14"/>
  <c r="E89" i="14"/>
  <c r="C42" i="21"/>
  <c r="E29" i="21"/>
  <c r="E30" i="21" l="1"/>
  <c r="E61" i="21"/>
  <c r="D29" i="21"/>
  <c r="H29" i="21"/>
  <c r="I29" i="21"/>
  <c r="G29" i="21"/>
  <c r="F29" i="21"/>
  <c r="D82" i="18"/>
  <c r="E82" i="18"/>
  <c r="F82" i="18"/>
  <c r="G82" i="18"/>
  <c r="H82" i="18"/>
  <c r="I82" i="18"/>
  <c r="J82" i="18"/>
  <c r="D83" i="18"/>
  <c r="E83" i="18"/>
  <c r="F83" i="18"/>
  <c r="G83" i="18"/>
  <c r="H83" i="18"/>
  <c r="I83" i="18"/>
  <c r="J83" i="18"/>
  <c r="D85" i="18"/>
  <c r="E85" i="18"/>
  <c r="F85" i="18"/>
  <c r="G85" i="18"/>
  <c r="H85" i="18"/>
  <c r="I85" i="18"/>
  <c r="J85" i="18"/>
  <c r="D86" i="18"/>
  <c r="E86" i="18"/>
  <c r="F86" i="18"/>
  <c r="G86" i="18"/>
  <c r="H86" i="18"/>
  <c r="I86" i="18"/>
  <c r="J86" i="18"/>
  <c r="D88" i="18"/>
  <c r="E88" i="18"/>
  <c r="F88" i="18"/>
  <c r="G88" i="18"/>
  <c r="H88" i="18"/>
  <c r="I88" i="18"/>
  <c r="J88" i="18"/>
  <c r="D89" i="18"/>
  <c r="E89" i="18"/>
  <c r="F89" i="18"/>
  <c r="G89" i="18"/>
  <c r="H89" i="18"/>
  <c r="I89" i="18"/>
  <c r="J89" i="18"/>
  <c r="D91" i="18"/>
  <c r="E91" i="18"/>
  <c r="F91" i="18"/>
  <c r="G91" i="18"/>
  <c r="H91" i="18"/>
  <c r="I91" i="18"/>
  <c r="J91" i="18"/>
  <c r="D92" i="18"/>
  <c r="E92" i="18"/>
  <c r="F92" i="18"/>
  <c r="G92" i="18"/>
  <c r="H92" i="18"/>
  <c r="I92" i="18"/>
  <c r="J92" i="18"/>
  <c r="D93" i="18"/>
  <c r="E93" i="18"/>
  <c r="F93" i="18"/>
  <c r="G93" i="18"/>
  <c r="H93" i="18"/>
  <c r="I93" i="18"/>
  <c r="J93" i="18"/>
  <c r="D94" i="18"/>
  <c r="E94" i="18"/>
  <c r="F94" i="18"/>
  <c r="G94" i="18"/>
  <c r="H94" i="18"/>
  <c r="I94" i="18"/>
  <c r="J94" i="18"/>
  <c r="D95" i="18"/>
  <c r="E95" i="18"/>
  <c r="F95" i="18"/>
  <c r="G95" i="18"/>
  <c r="H95" i="18"/>
  <c r="I95" i="18"/>
  <c r="J95" i="18"/>
  <c r="D98" i="18"/>
  <c r="E98" i="18"/>
  <c r="F98" i="18"/>
  <c r="G98" i="18"/>
  <c r="H98" i="18"/>
  <c r="I98" i="18"/>
  <c r="J98" i="18"/>
  <c r="D99" i="18"/>
  <c r="E99" i="18"/>
  <c r="F99" i="18"/>
  <c r="G99" i="18"/>
  <c r="H99" i="18"/>
  <c r="I99" i="18"/>
  <c r="J99" i="18"/>
  <c r="D100" i="18"/>
  <c r="E100" i="18"/>
  <c r="F100" i="18"/>
  <c r="G100" i="18"/>
  <c r="H100" i="18"/>
  <c r="I100" i="18"/>
  <c r="J100" i="18"/>
  <c r="D101" i="18"/>
  <c r="E101" i="18"/>
  <c r="F101" i="18"/>
  <c r="G101" i="18"/>
  <c r="H101" i="18"/>
  <c r="I101" i="18"/>
  <c r="J101" i="18"/>
  <c r="D105" i="18"/>
  <c r="E105" i="18"/>
  <c r="F105" i="18"/>
  <c r="G105" i="18"/>
  <c r="H105" i="18"/>
  <c r="I105" i="18"/>
  <c r="J105" i="18"/>
  <c r="D106" i="18"/>
  <c r="E106" i="18"/>
  <c r="F106" i="18"/>
  <c r="G106" i="18"/>
  <c r="H106" i="18"/>
  <c r="I106" i="18"/>
  <c r="J106" i="18"/>
  <c r="D107" i="18"/>
  <c r="E107" i="18"/>
  <c r="F107" i="18"/>
  <c r="G107" i="18"/>
  <c r="H107" i="18"/>
  <c r="I107" i="18"/>
  <c r="J107" i="18"/>
  <c r="D108" i="18"/>
  <c r="E108" i="18"/>
  <c r="F108" i="18"/>
  <c r="G108" i="18"/>
  <c r="H108" i="18"/>
  <c r="I108" i="18"/>
  <c r="J108" i="18"/>
  <c r="D110" i="18"/>
  <c r="E110" i="18"/>
  <c r="F110" i="18"/>
  <c r="G110" i="18"/>
  <c r="H110" i="18"/>
  <c r="I110" i="18"/>
  <c r="J110" i="18"/>
  <c r="D112" i="18"/>
  <c r="E112" i="18"/>
  <c r="F112" i="18"/>
  <c r="G112" i="18"/>
  <c r="H112" i="18"/>
  <c r="I112" i="18"/>
  <c r="J112" i="18"/>
  <c r="D113" i="18"/>
  <c r="E113" i="18"/>
  <c r="F113" i="18"/>
  <c r="G113" i="18"/>
  <c r="H113" i="18"/>
  <c r="I113" i="18"/>
  <c r="J113" i="18"/>
  <c r="D115" i="18"/>
  <c r="E115" i="18"/>
  <c r="F115" i="18"/>
  <c r="G115" i="18"/>
  <c r="H115" i="18"/>
  <c r="I115" i="18"/>
  <c r="J115" i="18"/>
  <c r="D116" i="18"/>
  <c r="E116" i="18"/>
  <c r="F116" i="18"/>
  <c r="G116" i="18"/>
  <c r="H116" i="18"/>
  <c r="I116" i="18"/>
  <c r="J116" i="18"/>
  <c r="D117" i="18"/>
  <c r="E117" i="18"/>
  <c r="F117" i="18"/>
  <c r="G117" i="18"/>
  <c r="H117" i="18"/>
  <c r="I117" i="18"/>
  <c r="J117" i="18"/>
  <c r="G30" i="21" l="1"/>
  <c r="G61" i="21"/>
  <c r="I30" i="21"/>
  <c r="I61" i="21"/>
  <c r="H30" i="21"/>
  <c r="H61" i="21"/>
  <c r="E31" i="21"/>
  <c r="E62" i="21"/>
  <c r="F30" i="21"/>
  <c r="F61" i="21"/>
  <c r="D30" i="21"/>
  <c r="D61" i="21"/>
  <c r="D31" i="21" l="1"/>
  <c r="D62" i="21"/>
  <c r="F34" i="14"/>
  <c r="E63" i="21"/>
  <c r="E38" i="21" s="1"/>
  <c r="I31" i="21"/>
  <c r="I62" i="21"/>
  <c r="F31" i="21"/>
  <c r="F62" i="21"/>
  <c r="H31" i="21"/>
  <c r="H62" i="21"/>
  <c r="G31" i="21"/>
  <c r="G62" i="21"/>
  <c r="AC109" i="17"/>
  <c r="O109" i="17"/>
  <c r="AJ109" i="17"/>
  <c r="H109" i="17"/>
  <c r="V109" i="17"/>
  <c r="AQ109" i="17"/>
  <c r="W109" i="17"/>
  <c r="AR109" i="17" l="1"/>
  <c r="AK109" i="17"/>
  <c r="P109" i="17"/>
  <c r="AD109" i="17"/>
  <c r="I109" i="17"/>
  <c r="H34" i="14"/>
  <c r="G63" i="21"/>
  <c r="G38" i="21" s="1"/>
  <c r="G34" i="21" s="1"/>
  <c r="G34" i="14"/>
  <c r="F63" i="21"/>
  <c r="F38" i="21" s="1"/>
  <c r="F34" i="21" s="1"/>
  <c r="F92" i="14"/>
  <c r="F36" i="14"/>
  <c r="I34" i="14"/>
  <c r="H63" i="21"/>
  <c r="H38" i="21" s="1"/>
  <c r="H34" i="21" s="1"/>
  <c r="J34" i="14"/>
  <c r="I63" i="21"/>
  <c r="I38" i="21" s="1"/>
  <c r="I34" i="21" s="1"/>
  <c r="E34" i="14"/>
  <c r="D63" i="21"/>
  <c r="D38" i="21" s="1"/>
  <c r="D34" i="21" s="1"/>
  <c r="E34" i="21"/>
  <c r="G92" i="14" l="1"/>
  <c r="G36" i="14"/>
  <c r="E92" i="14"/>
  <c r="E36" i="14"/>
  <c r="I92" i="14"/>
  <c r="I36" i="14"/>
  <c r="F37" i="14"/>
  <c r="F94" i="14"/>
  <c r="J92" i="14"/>
  <c r="J36" i="14"/>
  <c r="H92" i="14"/>
  <c r="H36" i="14"/>
  <c r="AU107" i="17"/>
  <c r="AT107" i="17"/>
  <c r="AS107" i="17"/>
  <c r="AR107" i="17"/>
  <c r="AP107" i="17"/>
  <c r="AO107" i="17"/>
  <c r="AN107" i="17"/>
  <c r="AM107" i="17"/>
  <c r="AL107" i="17"/>
  <c r="AK107" i="17"/>
  <c r="AI107" i="17"/>
  <c r="AH107" i="17"/>
  <c r="AG107" i="17"/>
  <c r="AF107" i="17"/>
  <c r="AE107" i="17"/>
  <c r="AD107" i="17"/>
  <c r="AB107" i="17"/>
  <c r="AA107" i="17"/>
  <c r="Z107" i="17"/>
  <c r="Y107" i="17"/>
  <c r="X107" i="17"/>
  <c r="W107" i="17"/>
  <c r="U107" i="17"/>
  <c r="T107" i="17"/>
  <c r="S107" i="17"/>
  <c r="R107" i="17"/>
  <c r="Q107" i="17"/>
  <c r="P107" i="17"/>
  <c r="N107" i="17"/>
  <c r="M107" i="17"/>
  <c r="L107" i="17"/>
  <c r="K107" i="17"/>
  <c r="J107" i="17"/>
  <c r="I107" i="17"/>
  <c r="G107" i="17"/>
  <c r="F107" i="17"/>
  <c r="BB107" i="17"/>
  <c r="BA107" i="17"/>
  <c r="AZ107" i="17"/>
  <c r="AY107" i="17"/>
  <c r="AW107" i="17"/>
  <c r="AV107" i="17"/>
  <c r="AM109" i="17"/>
  <c r="K109" i="17"/>
  <c r="X109" i="17"/>
  <c r="J37" i="14" l="1"/>
  <c r="J94" i="14"/>
  <c r="G37" i="14"/>
  <c r="T109" i="17" s="1"/>
  <c r="G94" i="14"/>
  <c r="H37" i="14"/>
  <c r="H94" i="14"/>
  <c r="E94" i="14"/>
  <c r="E37" i="14"/>
  <c r="M109" i="17" s="1"/>
  <c r="F47" i="14"/>
  <c r="F95" i="14"/>
  <c r="I37" i="14"/>
  <c r="I94" i="14"/>
  <c r="AE109" i="17"/>
  <c r="R109" i="17"/>
  <c r="J109" i="17"/>
  <c r="AL109" i="17"/>
  <c r="Y109" i="17"/>
  <c r="AT109" i="17"/>
  <c r="Q109" i="17"/>
  <c r="AS109" i="17"/>
  <c r="AF109" i="17"/>
  <c r="AA109" i="17" l="1"/>
  <c r="AH109" i="17"/>
  <c r="AO109" i="17"/>
  <c r="F106" i="14"/>
  <c r="F63" i="14"/>
  <c r="G95" i="14"/>
  <c r="G47" i="14"/>
  <c r="E47" i="14"/>
  <c r="E95" i="14"/>
  <c r="I47" i="14"/>
  <c r="I95" i="14"/>
  <c r="H95" i="14"/>
  <c r="H47" i="14"/>
  <c r="J47" i="14"/>
  <c r="J95" i="14"/>
  <c r="E106" i="14" l="1"/>
  <c r="E63" i="14" s="1"/>
  <c r="E59" i="14" s="1"/>
  <c r="I106" i="14"/>
  <c r="AI109" i="17"/>
  <c r="G106" i="14"/>
  <c r="G63" i="14" s="1"/>
  <c r="G59" i="14" s="1"/>
  <c r="U109" i="17"/>
  <c r="J106" i="14"/>
  <c r="J63" i="14" s="1"/>
  <c r="J59" i="14" s="1"/>
  <c r="AP109" i="17"/>
  <c r="H106" i="14"/>
  <c r="H63" i="14" s="1"/>
  <c r="H59" i="14" s="1"/>
  <c r="AB109" i="17"/>
  <c r="N109" i="17"/>
  <c r="I63" i="14"/>
  <c r="I59" i="14" s="1"/>
  <c r="F59" i="14"/>
  <c r="C56" i="21" l="1"/>
  <c r="C60" i="21"/>
  <c r="C51" i="21"/>
  <c r="C55" i="21"/>
  <c r="C50" i="21"/>
  <c r="C59" i="21" l="1"/>
  <c r="C43" i="21" l="1"/>
  <c r="C12" i="21"/>
  <c r="C29" i="21" l="1"/>
  <c r="C30" i="21" s="1"/>
  <c r="D31" i="14"/>
  <c r="C44" i="21"/>
  <c r="C61" i="21" l="1"/>
  <c r="D89" i="14"/>
  <c r="C62" i="21"/>
  <c r="C31" i="21"/>
  <c r="D34" i="14" l="1"/>
  <c r="C63" i="21"/>
  <c r="C38" i="21" s="1"/>
  <c r="C34" i="21" s="1"/>
  <c r="D92" i="14" l="1"/>
  <c r="D36" i="14"/>
  <c r="D94" i="14" l="1"/>
  <c r="D37" i="14"/>
  <c r="F109" i="17" s="1"/>
  <c r="D47" i="14" l="1"/>
  <c r="D95" i="14"/>
  <c r="D106" i="14" l="1"/>
  <c r="D63" i="14" s="1"/>
  <c r="D59" i="14" s="1"/>
  <c r="G109" i="17"/>
</calcChain>
</file>

<file path=xl/sharedStrings.xml><?xml version="1.0" encoding="utf-8"?>
<sst xmlns="http://schemas.openxmlformats.org/spreadsheetml/2006/main" count="477" uniqueCount="340">
  <si>
    <t xml:space="preserve">RSSD ID: </t>
  </si>
  <si>
    <t>Institution Name:</t>
  </si>
  <si>
    <t>Footnotes:</t>
  </si>
  <si>
    <t>I</t>
  </si>
  <si>
    <t>H</t>
  </si>
  <si>
    <t>G</t>
  </si>
  <si>
    <t>F</t>
  </si>
  <si>
    <t>E</t>
  </si>
  <si>
    <t>D</t>
  </si>
  <si>
    <t>C</t>
  </si>
  <si>
    <t>B</t>
  </si>
  <si>
    <r>
      <rPr>
        <vertAlign val="superscript"/>
        <sz val="11"/>
        <color theme="1"/>
        <rFont val="Calibri"/>
        <family val="2"/>
        <scheme val="minor"/>
      </rPr>
      <t xml:space="preserve">2 </t>
    </r>
    <r>
      <rPr>
        <sz val="11"/>
        <color theme="1"/>
        <rFont val="Calibri"/>
        <family val="2"/>
        <scheme val="minor"/>
      </rPr>
      <t>Any assets deducted from capital should not be included in risk-weighted assets.</t>
    </r>
  </si>
  <si>
    <r>
      <rPr>
        <vertAlign val="superscript"/>
        <sz val="11"/>
        <color theme="1"/>
        <rFont val="Calibri"/>
        <family val="2"/>
        <scheme val="minor"/>
      </rPr>
      <t xml:space="preserve">1 </t>
    </r>
    <r>
      <rPr>
        <sz val="11"/>
        <color theme="1"/>
        <rFont val="Calibri"/>
        <family val="2"/>
        <scheme val="minor"/>
      </rPr>
      <t>Amounts calculated as capital requirements should be converted to risk-weighted assets by multiplying by 12.5.</t>
    </r>
  </si>
  <si>
    <t>Net Short</t>
  </si>
  <si>
    <t>Net Long</t>
  </si>
  <si>
    <t>CRM Floor Based on 100% of Standardized - Net Short</t>
  </si>
  <si>
    <t>CRM Floor Based on 100% of Standardized - Net Long</t>
  </si>
  <si>
    <t>Incremental Risk Charge (IRC)</t>
  </si>
  <si>
    <t>Equity</t>
  </si>
  <si>
    <t>Corporate</t>
  </si>
  <si>
    <t>Reported changes from prior period</t>
  </si>
  <si>
    <t>Total impact of planned actions</t>
  </si>
  <si>
    <t>Balance Sheet Impact</t>
  </si>
  <si>
    <t>Tier 1</t>
  </si>
  <si>
    <t>Total</t>
  </si>
  <si>
    <t>Exposure Type</t>
  </si>
  <si>
    <t>Action Type</t>
  </si>
  <si>
    <t>Description</t>
  </si>
  <si>
    <t>Action #</t>
  </si>
  <si>
    <t>other</t>
  </si>
  <si>
    <t>non-common tier 1 instruments</t>
  </si>
  <si>
    <t>tier 1 common instruments</t>
  </si>
  <si>
    <t>trading book other</t>
  </si>
  <si>
    <t>trading book securitization</t>
  </si>
  <si>
    <t>utilization of CCP</t>
  </si>
  <si>
    <t>trading book correlation</t>
  </si>
  <si>
    <t>unwind</t>
  </si>
  <si>
    <t>OTC derivatives</t>
  </si>
  <si>
    <t>RWA model implementation/improvement</t>
  </si>
  <si>
    <t>NA</t>
  </si>
  <si>
    <t>MSR</t>
  </si>
  <si>
    <t>RWA data remediation</t>
  </si>
  <si>
    <t>operational risk</t>
  </si>
  <si>
    <t>DTA</t>
  </si>
  <si>
    <t>reduction of credit lines</t>
  </si>
  <si>
    <t>market risk</t>
  </si>
  <si>
    <t>banking book other</t>
  </si>
  <si>
    <t>capital issuance</t>
  </si>
  <si>
    <t>credit risk</t>
  </si>
  <si>
    <t>banking book securitization</t>
  </si>
  <si>
    <t>asset sale</t>
  </si>
  <si>
    <t>counterparty credit</t>
  </si>
  <si>
    <t>banking book equity investment</t>
  </si>
  <si>
    <t>asset run-off</t>
  </si>
  <si>
    <t>confirm</t>
  </si>
  <si>
    <t>rwatype</t>
  </si>
  <si>
    <t>exposuretype</t>
  </si>
  <si>
    <t>actiontype</t>
  </si>
  <si>
    <t>Please indicate the scenario associated with this submission using the following drop-down menu:</t>
  </si>
  <si>
    <t/>
  </si>
  <si>
    <t>Yes</t>
  </si>
  <si>
    <t>Supervisory Baseline</t>
  </si>
  <si>
    <t>Data Completeness Check</t>
  </si>
  <si>
    <t>RWA Type</t>
  </si>
  <si>
    <t>Common Equity Tier 1</t>
  </si>
  <si>
    <t>Average Total Assets</t>
  </si>
  <si>
    <t>Total Leverage Exposure for Supplementary Leverage Ratio</t>
  </si>
  <si>
    <t>Instructions</t>
  </si>
  <si>
    <t>Correlation Trading</t>
  </si>
  <si>
    <t>Simple CVA Approach</t>
  </si>
  <si>
    <t xml:space="preserve">3. All data should be populated within the non-shaded cells in all worksheets.  Cells highlighted in grey have embedded formulas and therefore will be automatically populated.  </t>
  </si>
  <si>
    <t>If "No", please complete all non-shaded cells until all cells to the right say "Yes." Do not leave cells blank; enter "0" if not applicable.</t>
  </si>
  <si>
    <r>
      <rPr>
        <b/>
        <sz val="11"/>
        <color rgb="FFFF0000"/>
        <rFont val="Calibri"/>
        <family val="2"/>
        <scheme val="minor"/>
      </rPr>
      <t>Leverage Exposure for Supplementary Leverage Ratio (applicable to advanced approaches banking organizations)</t>
    </r>
    <r>
      <rPr>
        <sz val="11"/>
        <color rgb="FFFF0000"/>
        <rFont val="Calibri"/>
        <family val="2"/>
        <scheme val="minor"/>
      </rPr>
      <t>:  If "No", please complete all non-shaded cells until all cells to the right say "Yes." Do not leave cells blank; enter "0" if not applicable.</t>
    </r>
  </si>
  <si>
    <t>Capital Composition</t>
  </si>
  <si>
    <t>"Exceptions Bucket" Calculator</t>
  </si>
  <si>
    <t>Leverage Exposure (quarterly averages)</t>
  </si>
  <si>
    <t>Planned Actions</t>
  </si>
  <si>
    <t>Advanced CVA Approach</t>
  </si>
  <si>
    <t>Unstressed VaR with Multipliers</t>
  </si>
  <si>
    <t>Stressed VaR with Multipliers</t>
  </si>
  <si>
    <t>Market Risk</t>
  </si>
  <si>
    <t>VaR with Multiplier</t>
  </si>
  <si>
    <t>Stressed VaR with Multiplier</t>
  </si>
  <si>
    <t>Comprehensive Risk Measurement (CRM), Before Application of Surcharge</t>
  </si>
  <si>
    <t>Non-modeled Securitization</t>
  </si>
  <si>
    <t>Standardized Measurement Method (100%) for Exposures Subject to CRM</t>
  </si>
  <si>
    <t>Actual in</t>
  </si>
  <si>
    <t>$Millions</t>
  </si>
  <si>
    <t>as of date</t>
  </si>
  <si>
    <t>Projected in $Millions</t>
  </si>
  <si>
    <t>PY 1</t>
  </si>
  <si>
    <t>PY 2</t>
  </si>
  <si>
    <t>PY 3</t>
  </si>
  <si>
    <t>PY 4</t>
  </si>
  <si>
    <t>PY 5</t>
  </si>
  <si>
    <t>PY 6</t>
  </si>
  <si>
    <t>Projected in $ Millions</t>
  </si>
  <si>
    <t>Submission Date (MM/DD/YY):</t>
  </si>
  <si>
    <t>Past due exposures</t>
  </si>
  <si>
    <t>Securitization exposures</t>
  </si>
  <si>
    <t>Other off-balance sheet exposures</t>
  </si>
  <si>
    <t>Total Assets for Leverage Ratio</t>
  </si>
  <si>
    <t>Common stock and related surplus (net of treasury stock and unearned employee stock ownership plan [ESOP] shares)</t>
  </si>
  <si>
    <t>Retained earnings</t>
  </si>
  <si>
    <t>Accumulated other comprehensive income (AOCI)</t>
  </si>
  <si>
    <t>Common equity tier 1 capital: adjustments and deductions</t>
  </si>
  <si>
    <t>Goodwill, net of associated deferred tax liabilities (DTLs)</t>
  </si>
  <si>
    <t>Intangible assets (other than goodwill and mortgage servicing assets (MSAs)), net of associated DTLs</t>
  </si>
  <si>
    <t>Non-significant investments in the capital of unconsolidated financial institutions in the form of common stock that exceed the 10 percent threshold for non-significant investments</t>
  </si>
  <si>
    <t>Line 8-12</t>
  </si>
  <si>
    <t>Line 15-19</t>
  </si>
  <si>
    <t>Line 22-24</t>
  </si>
  <si>
    <t>AOCI opt-out election? (enter "1" for Yes; enter "0" for No)</t>
  </si>
  <si>
    <t>Additional tier 1 capital</t>
  </si>
  <si>
    <t>As of Date (MM/DD/YY):</t>
  </si>
  <si>
    <t>Deferred tax assets (DTAs) that arise from net operating loss and tax credit carryforwards, net of any related valuation allowances and net of DTLs</t>
  </si>
  <si>
    <t>Common equity tier 1 minority interest includable in common equity tier 1 capital</t>
  </si>
  <si>
    <t>AOCI related adjustments: Net unrealized gains (losses) on available-for-sale securities (if a gain, report as a positive value; if a loss, report as a negative value)</t>
  </si>
  <si>
    <t>AOCI related adjustments: Net unrealized loss on available-for-sale preferred stock classified as an equity security under GAAP and available-for-sale equity exposures (report loss as a positive value)</t>
  </si>
  <si>
    <t>AOCI related adjustments: Accumulated net gains (losses) on cash flow hedges (if a gain, report as a positive value; if a loss, report as a negative value)</t>
  </si>
  <si>
    <t>AOCI related adjustments: Amounts recorded in AOCI attributed to defined benefit postretirement plans resulting from the initial and subsequent application of the relevant GAAP standards that pertain to such plans  (if a gain, report as a positive value; if a loss, report as a negative value)</t>
  </si>
  <si>
    <t>AOCI related adjustments: Net unrealized gains (losses) on held-to-maturity securities that are included in AOCI (if a gain, report as a positive value; if a loss, report as a negative value)</t>
  </si>
  <si>
    <t>AOCI related adjustments: Accumulated net gain (loss) on cash flow hedges included in AOCI, net of applicable tax effects, that relate to the hedging of items that are not recognized at fair value on the balance sheet (if a gain, report as a positive value; if a loss, report as a negative value)</t>
  </si>
  <si>
    <t>Other deductions from (additions to) common equity tier capital 1 before threshold-based deductions: Unrealized net gain (loss) related to changes in the fair value of liabilities that are due to changes in own credit risk (if a gain, report as a positive value; if a loss, report as a negative value)</t>
  </si>
  <si>
    <t>Other deductions from (additions to) common equity tier capital 1 before threshold-based deductions: All other deductions from (additions to) common equity tier 1 capital before threshold-based deductions</t>
  </si>
  <si>
    <t>Additional tier 1 capital instruments plus related surplus</t>
  </si>
  <si>
    <t>Additional tier 1 capital deductions</t>
  </si>
  <si>
    <t xml:space="preserve">Tier 1 minority interest not included in common equity tier 1 capital </t>
  </si>
  <si>
    <t>Gross significant investments in the capital of unconsolidated financial institutions in the form of common stock</t>
  </si>
  <si>
    <t>DTAs arising from temporary differences that could not be realized through net operating loss carrybacks, net of related valuation allowances and net of DTLs</t>
  </si>
  <si>
    <t>Line 27-31</t>
  </si>
  <si>
    <t>Common equity tier 1 capital</t>
  </si>
  <si>
    <t>Tier 1 capital</t>
  </si>
  <si>
    <t>Issuance of common stock (including conversion to common stock)</t>
  </si>
  <si>
    <t>Repurchases of common stock</t>
  </si>
  <si>
    <t>Cash dividends declared on preferred stock</t>
  </si>
  <si>
    <t>Cash dividends declared on common stock</t>
  </si>
  <si>
    <t>Previously issued tier 1 capital instruments (excluding minority interest) that would no longer qualify (please report 100% value)</t>
  </si>
  <si>
    <t>Previously issued tier 1 minority interest that would no longer qualify (please report 100% value)</t>
  </si>
  <si>
    <t>Significant investments in the capital of unconsolidated financial institutions in the form of common stock</t>
  </si>
  <si>
    <t xml:space="preserve">Mortgage servicing assets </t>
  </si>
  <si>
    <t>Deferred tax assets due to temporary differences</t>
  </si>
  <si>
    <t>Aggregate of items subject To the 15% limit (significant investments, mortgage servicing assets and deferred tax assets arising from temporary differences)</t>
  </si>
  <si>
    <t>Permitted offsetting short positions in relation to the specific gross holdings included above</t>
  </si>
  <si>
    <t>Total mortgage servicing assets classified as intangible</t>
  </si>
  <si>
    <t>Associated deferred tax liabilities which would be extinguished if the intangible becomes impaired or derecognized under the relevant accounting standards</t>
  </si>
  <si>
    <t>Amount of significant investments in the capital of unconsolidated financial institutions in the form of common stock; MSAs, net of associated DTLs; and DTAs arising from temporary differences that could not be realized through net operating loss carrybacks, net of related valuation allowances and net of DTLs; that exceeds the 15 percent common equity tier 1 capital deduction threshold (from the Exceptions Bucket Calc tab)</t>
  </si>
  <si>
    <t>DTAs arising from temporary differences that could not be realized through net operating loss carrybacks, net of related valuation allowances and net of DTLs, that exceed the 10 percent common equity tier 1 capital deduction threshold (from the Exceptions Bucket Calc tab)</t>
  </si>
  <si>
    <t>Significant investments in the capital of unconsolidated financial institutions in the form of common stock, net of associated DTLs, that exceed the 10 percent common equity tier 1 capital deduction threshold (from the Exceptions Bucket Calc tab)</t>
  </si>
  <si>
    <t>MSAs, net of associated DTLs, that exceed the 10 percent common equity tier 1 capital deduction threshold (from the Exceptions Bucket Calc tab)</t>
  </si>
  <si>
    <t>If Item 1 is “1” for “Yes”, complete items 10 through 14 only for AOCI related adjustments.</t>
  </si>
  <si>
    <t>If Item 1 is “0” for “No”, complete item 15 only for AOCI related adjustments.</t>
  </si>
  <si>
    <r>
      <t>Risk-weighted Assets-Advanced</t>
    </r>
    <r>
      <rPr>
        <b/>
        <vertAlign val="superscript"/>
        <sz val="12"/>
        <rFont val="Calibri"/>
        <family val="2"/>
        <scheme val="minor"/>
      </rPr>
      <t>1, 2</t>
    </r>
  </si>
  <si>
    <t>DFAST-14A:  Regulatory Capital Transitions Cover Sheet (formerly Basel III and Dodd-Frank)</t>
  </si>
  <si>
    <t>1. Please complete the DFAST-14A Regulatory Capital Transitions Schedule using actual data for as of date, and projected data for the periods PY 1 through PY 6.  For all projections, please use the baseline scenario as specified in the worksheet "CoverSheet."</t>
  </si>
  <si>
    <t xml:space="preserve">2. Instructions for completing the schedule are contained in the document titled "DFAST-14 Regulatory Capital Transitions Schedule Instructions." </t>
  </si>
  <si>
    <t xml:space="preserve">4. Banks should ensure that the version of Microsoft Excel they use to complete the schedule is set to automatically calculate formulas.  This is achieved by setting “Calculation Options” (under the Formulas function) to “Automatic" within  the settings for Microsoft Excel.  </t>
  </si>
  <si>
    <t>DFAST-14A - Regulatory Capital Transitions Schedule:  (Supervisory Baseline Scenario)</t>
  </si>
  <si>
    <r>
      <rPr>
        <b/>
        <sz val="11"/>
        <color rgb="FFFF0000"/>
        <rFont val="Calibri"/>
        <family val="2"/>
        <scheme val="minor"/>
      </rPr>
      <t>Total Assets for Tier 1 Leverage Ratio  (applicable to all Banks)</t>
    </r>
    <r>
      <rPr>
        <sz val="11"/>
        <color rgb="FFFF0000"/>
        <rFont val="Calibri"/>
        <family val="2"/>
        <scheme val="minor"/>
      </rPr>
      <t>:  If "No", please complete all non-shaded cells until all cells to the right say "Yes." Do not leave cells blank; enter "0" if not applicable.</t>
    </r>
  </si>
  <si>
    <t xml:space="preserve">Net income (loss) attributable to bank </t>
  </si>
  <si>
    <t>Leverage Exposure for Tier 1 Leverage Ratio (Applicable to All Banks)</t>
  </si>
  <si>
    <t>Leverage Exposure for Supplementary Leverage Ratio (Applicable to Advanced Approaches Banks Only)</t>
  </si>
  <si>
    <t>Standardized 
RWA</t>
  </si>
  <si>
    <t>Advanced
RWA</t>
  </si>
  <si>
    <t>Name and page number of separate document where detailed description of action is provided</t>
  </si>
  <si>
    <t>On-balance sheet assets (excluding on-balance sheet assets for repo-style transactions and derivative exposures, but including cash collateral received in derivative transactions)</t>
  </si>
  <si>
    <t>LESS: Deductions from common equity tier 1 capital and additional tier 1 capital (report as a positive value)</t>
  </si>
  <si>
    <t>Derivative exposures</t>
  </si>
  <si>
    <t xml:space="preserve">Replacement cost for derivative exposures (net of cash variation margin) </t>
  </si>
  <si>
    <t>Add-on amounts for potential future exposure (PFE) for derivatives exposures</t>
  </si>
  <si>
    <t>Gross-up for cash collateral posted if deducted from the on-balance sheet assets, except for cash variation margin</t>
  </si>
  <si>
    <t>LESS: Deductions of receivable assets for cash variation margin posted in derivatives transactions, 
if included in on-balance sheet assets (report as a positive value)</t>
  </si>
  <si>
    <t>LESS: Exempted CCP leg of client-cleared transactions (report as a positive value)</t>
  </si>
  <si>
    <t>Effective notional principal amount of sold credit protection</t>
  </si>
  <si>
    <t>LESS:  Effective notional principal amount offsets and PFE adjustments for sold credit protection (report as a positive value)</t>
  </si>
  <si>
    <t>Repo-style transactions</t>
  </si>
  <si>
    <t>On-balance sheet assets for repo-style transactions</t>
  </si>
  <si>
    <t>LESS: Reduction of the gross value of receivables in reverse repurchase transactions by cash payables in repurchase transactions under netting agreements (report as a positive value)</t>
  </si>
  <si>
    <t>Counterparty credit risk for all repo-style transactions</t>
  </si>
  <si>
    <t xml:space="preserve">Exposure for repo-style transactions where a banking organization acts as an agent </t>
  </si>
  <si>
    <t>Off-balance sheet exposures at gross notional amounts</t>
  </si>
  <si>
    <t>LESS: Adjustments for conversion to credit equivalent amounts (report as a positive value)</t>
  </si>
  <si>
    <t>Capital and total leverage exposures</t>
  </si>
  <si>
    <t>Other (reflect all items on a year-to-date basis)</t>
  </si>
  <si>
    <t>AABGJ124</t>
  </si>
  <si>
    <t>AABGJ125</t>
  </si>
  <si>
    <t>AABGJ126</t>
  </si>
  <si>
    <t>AABGJ127</t>
  </si>
  <si>
    <t>AABGJ128</t>
  </si>
  <si>
    <t>AABGJ129</t>
  </si>
  <si>
    <t>AABGJ130</t>
  </si>
  <si>
    <t>AABGJ131</t>
  </si>
  <si>
    <t>AABGJ132</t>
  </si>
  <si>
    <t>AABGJ133</t>
  </si>
  <si>
    <t>AABGJ134</t>
  </si>
  <si>
    <t>AABGJ135</t>
  </si>
  <si>
    <t>AABGJ136</t>
  </si>
  <si>
    <t>AABGJ137</t>
  </si>
  <si>
    <t>AABGJ138</t>
  </si>
  <si>
    <t>AABGJ139</t>
  </si>
  <si>
    <t>AABG J142</t>
  </si>
  <si>
    <t>AABG P920</t>
  </si>
  <si>
    <t>AABG P921</t>
  </si>
  <si>
    <t>AABG P922</t>
  </si>
  <si>
    <t>AABG P923</t>
  </si>
  <si>
    <t>AABG P924</t>
  </si>
  <si>
    <t>Sum of AABGJ144, AABGJ145,AABGJ146</t>
  </si>
  <si>
    <t>Sum of AABGJ147, AABGJ148, AABGJ149</t>
  </si>
  <si>
    <t>AABG P926</t>
  </si>
  <si>
    <t>AABG P925</t>
  </si>
  <si>
    <t>AABG J153</t>
  </si>
  <si>
    <t>AABGJ198</t>
  </si>
  <si>
    <t>AABGJ152</t>
  </si>
  <si>
    <t>Advanced Approaches Credit Risk (Including counterparty credit risk and non-trading credit risk), with 1.06 scaling factor - Applicable to Advanced Approaches Banking Organizations</t>
  </si>
  <si>
    <t>FFIEC 101 
Reference</t>
  </si>
  <si>
    <t>Credit RWA</t>
  </si>
  <si>
    <t>Wholesale Exposures</t>
  </si>
  <si>
    <t xml:space="preserve">Bank </t>
  </si>
  <si>
    <t xml:space="preserve">Sovereign </t>
  </si>
  <si>
    <t>IPRE</t>
  </si>
  <si>
    <t>HVCRE</t>
  </si>
  <si>
    <t>Counterparty Credit Risk</t>
  </si>
  <si>
    <t>Eligible margin loans, repostyle transactions and OTC derivatives with crossproduct netting—EAD adjustment method</t>
  </si>
  <si>
    <t>Eligible margin loans, repostyle transactions and OTC derivatives with crossproduct netting—collateral reflected in LGD</t>
  </si>
  <si>
    <t xml:space="preserve">Eligible margin loans, repostyle transactions—no cross-product netting—EAD adjustment method </t>
  </si>
  <si>
    <t>Eligible margin loans, repostyle transactions—no cross-product netting—collateral reflected in LGD</t>
  </si>
  <si>
    <t>OTC derivatives—no cross-product netting—EAD adjustment method</t>
  </si>
  <si>
    <t>OTC derivatives—no crossproduct netting—collateral reflected in LGD</t>
  </si>
  <si>
    <t>Retail Exposures</t>
  </si>
  <si>
    <t>Residential mortgage— closed-end first lien exposures</t>
  </si>
  <si>
    <t>Residential mortgage— closed-end junior lien exposures</t>
  </si>
  <si>
    <t xml:space="preserve">Residential mortgage—revolving exposures </t>
  </si>
  <si>
    <t>Qualifying revolving exposures</t>
  </si>
  <si>
    <t xml:space="preserve">Other retail exposures </t>
  </si>
  <si>
    <t>Securitization Exposures</t>
  </si>
  <si>
    <t>Subject to supervisory formula approach (SFA)</t>
  </si>
  <si>
    <t>Subject to simplified supervisory formula approach (SSFA)</t>
  </si>
  <si>
    <t>Subject to 1,250% risk-weight</t>
  </si>
  <si>
    <t>Cleared Transactions</t>
  </si>
  <si>
    <t>Derivative contracts and netting sets to derivatives</t>
  </si>
  <si>
    <t>Default fund contributions</t>
  </si>
  <si>
    <t>Equity Exposures</t>
  </si>
  <si>
    <t>Other Assets</t>
  </si>
  <si>
    <t>CVA Capital Charge (risk-weighted asset equivalent)</t>
  </si>
  <si>
    <t>Market RWA</t>
  </si>
  <si>
    <t>Specific risk add-on (excluding securitization and correlation)</t>
  </si>
  <si>
    <t>Sovereign debt positions</t>
  </si>
  <si>
    <t>Government sponsored entity debt positions</t>
  </si>
  <si>
    <t>Depository institution, foreign bank, and credit union debt positions</t>
  </si>
  <si>
    <t>Public sector entity debt positions</t>
  </si>
  <si>
    <t>Corporate debt positions</t>
  </si>
  <si>
    <t>Other market risk</t>
  </si>
  <si>
    <t>Assets subject to the general risk-based capital requirements</t>
  </si>
  <si>
    <t>Other RWA</t>
  </si>
  <si>
    <t xml:space="preserve">Excess eligible credit reserves not included in tier 2 capital </t>
  </si>
  <si>
    <t>Total RWA</t>
  </si>
  <si>
    <t>Actual in $Millions</t>
  </si>
  <si>
    <r>
      <t>Risk-weighted Assets-Standardized</t>
    </r>
    <r>
      <rPr>
        <b/>
        <vertAlign val="superscript"/>
        <sz val="12"/>
        <rFont val="Calibri"/>
        <family val="2"/>
        <scheme val="minor"/>
      </rPr>
      <t>1, 2</t>
    </r>
  </si>
  <si>
    <t xml:space="preserve">Standardized Approach Credit Risk </t>
  </si>
  <si>
    <t>Balance-Sheet Asset Categories RWA</t>
  </si>
  <si>
    <t>Cash and balances due from depository institutions</t>
  </si>
  <si>
    <t>Federal funds sold and securities purchased under agreements to resell</t>
  </si>
  <si>
    <t>Securities (excluding securitizations)</t>
  </si>
  <si>
    <t>Held-to-maturity</t>
  </si>
  <si>
    <t>Available-for-sale</t>
  </si>
  <si>
    <t>Loans and leases on held for sale</t>
  </si>
  <si>
    <t>Residential Mortgage exposures</t>
  </si>
  <si>
    <t>High Volatility Commercial Real Estate (HVCRE) exposures</t>
  </si>
  <si>
    <t>All other exposures</t>
  </si>
  <si>
    <t>Loans and leases, net of unearned income</t>
  </si>
  <si>
    <t>Residential mortgage exposures</t>
  </si>
  <si>
    <t>Trading assets (excluding securitizations that receive standardized charges)</t>
  </si>
  <si>
    <t>All other assets</t>
  </si>
  <si>
    <t>Trading assets that are securitization exposures that receive standardized charges</t>
  </si>
  <si>
    <t>Derivatives and Off-Balance-Sheet Items RWA</t>
  </si>
  <si>
    <t>Financial standby letters of credit</t>
  </si>
  <si>
    <t>Performance standby letters of credit and transaction related contingent items</t>
  </si>
  <si>
    <t>Commercial and similar letters of credit</t>
  </si>
  <si>
    <t>Retained recourse on small business obligations sold with recourse</t>
  </si>
  <si>
    <t>Repo-style transactions (excluding reverse repos)</t>
  </si>
  <si>
    <t>All other off-balance sheet liabilities</t>
  </si>
  <si>
    <t>Unused commitments</t>
  </si>
  <si>
    <t>Original maturity of one year or less, excluding ABCP conduits</t>
  </si>
  <si>
    <t>Original maturity of one year or less to ABCP</t>
  </si>
  <si>
    <t>Original maturity exceeding one year</t>
  </si>
  <si>
    <t>Unconditionally cancelable commitments</t>
  </si>
  <si>
    <t>Over-the-counter derivatives</t>
  </si>
  <si>
    <t>Centrally cleared derivatives</t>
  </si>
  <si>
    <t xml:space="preserve">Market Risk </t>
  </si>
  <si>
    <t>Excess allowance for loan and lease losses</t>
  </si>
  <si>
    <t>Allocated transfer risk reserve</t>
  </si>
  <si>
    <t>LESS:  Deductions from Common Equity Tier 1 Capital and Additional Tier 1 Capital (report as a positive value)</t>
  </si>
  <si>
    <t>LESS:  Other Deductions from (Additions to) Assets for Leverage Ratio Purposes (report as a positive value)</t>
  </si>
  <si>
    <t>On-balance sheet Assets</t>
  </si>
  <si>
    <t>rcoap838</t>
  </si>
  <si>
    <t>rcoaP742</t>
  </si>
  <si>
    <t>rcon3632</t>
  </si>
  <si>
    <t>rcoab530</t>
  </si>
  <si>
    <t>rcoap839</t>
  </si>
  <si>
    <t>rcoap841</t>
  </si>
  <si>
    <t>rcoap842</t>
  </si>
  <si>
    <t>rcoap843</t>
  </si>
  <si>
    <t>rcoap844</t>
  </si>
  <si>
    <t>rcoap845</t>
  </si>
  <si>
    <t>rcoap846</t>
  </si>
  <si>
    <t>rcoap847</t>
  </si>
  <si>
    <t>rcoap848</t>
  </si>
  <si>
    <t>rcoap849</t>
  </si>
  <si>
    <t>rcoaq258</t>
  </si>
  <si>
    <t>rcoap850</t>
  </si>
  <si>
    <t>rcoap851</t>
  </si>
  <si>
    <t>rcoap852</t>
  </si>
  <si>
    <t>rcoap853</t>
  </si>
  <si>
    <t>rcoap854</t>
  </si>
  <si>
    <t>rcoap855</t>
  </si>
  <si>
    <t>rcoap856</t>
  </si>
  <si>
    <t>rcoap857</t>
  </si>
  <si>
    <t>rcoap858</t>
  </si>
  <si>
    <t>rcoap859</t>
  </si>
  <si>
    <t>rcoap860</t>
  </si>
  <si>
    <t>rcoap862</t>
  </si>
  <si>
    <t>rcoap863</t>
  </si>
  <si>
    <t>rcoap864</t>
  </si>
  <si>
    <t>rcoap865</t>
  </si>
  <si>
    <t>rcoa8274</t>
  </si>
  <si>
    <t>riad4340</t>
  </si>
  <si>
    <t>riad4470</t>
  </si>
  <si>
    <t>riad4460</t>
  </si>
  <si>
    <t>Advanced 
RWA</t>
  </si>
  <si>
    <t>Standardized
 RWA</t>
  </si>
  <si>
    <t>Advanced
 RWA</t>
  </si>
  <si>
    <t>FFIEC 031 Schedule RC-R (Part I. B) Reference</t>
  </si>
  <si>
    <t>rcoap840</t>
  </si>
  <si>
    <t>Advanced approaches Operational Risk</t>
  </si>
  <si>
    <t>Operational Risk</t>
  </si>
  <si>
    <t>All other on balance securitization exposures</t>
  </si>
  <si>
    <t>Off balance sheet securitization exposures</t>
  </si>
  <si>
    <t>Please describe the baseline scenario associated with this submission.</t>
  </si>
  <si>
    <t>FDIC CERT:</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</si>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</sst>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_);_(* \(#,##0\);_(* &quot;-&quot;??_);_(@_)"/>
    <numFmt numFmtId="165" formatCode="0_);\(0\)"/>
    <numFmt numFmtId="166" formatCode="mm/dd/yy;@"/>
  </numFmts>
  <fonts count="31"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1"/>
      <name val="Calibri"/>
      <family val="2"/>
      <scheme val="minor"/>
    </font>
    <font>
      <sz val="11"/>
      <color indexed="8"/>
      <name val="Calibri"/>
      <family val="2"/>
    </font>
    <font>
      <b/>
      <sz val="11"/>
      <color indexed="8"/>
      <name val="Calibri"/>
      <family val="2"/>
    </font>
    <font>
      <sz val="10"/>
      <name val="Arial"/>
      <family val="2"/>
    </font>
    <font>
      <b/>
      <sz val="10"/>
      <name val="Arial"/>
      <family val="2"/>
    </font>
    <font>
      <vertAlign val="superscript"/>
      <sz val="11"/>
      <color theme="1"/>
      <name val="Calibri"/>
      <family val="2"/>
      <scheme val="minor"/>
    </font>
    <font>
      <b/>
      <sz val="11"/>
      <name val="Calibri"/>
      <family val="2"/>
      <scheme val="minor"/>
    </font>
    <font>
      <sz val="12"/>
      <name val="Calibri"/>
      <family val="2"/>
      <scheme val="minor"/>
    </font>
    <font>
      <b/>
      <sz val="12"/>
      <name val="Calibri"/>
      <family val="2"/>
      <scheme val="minor"/>
    </font>
    <font>
      <b/>
      <vertAlign val="superscript"/>
      <sz val="12"/>
      <name val="Calibri"/>
      <family val="2"/>
      <scheme val="minor"/>
    </font>
    <font>
      <b/>
      <sz val="12"/>
      <color theme="1"/>
      <name val="Calibri"/>
      <family val="2"/>
      <scheme val="minor"/>
    </font>
    <font>
      <u/>
      <sz val="11"/>
      <name val="Calibri"/>
      <family val="2"/>
      <scheme val="minor"/>
    </font>
    <font>
      <b/>
      <sz val="13"/>
      <color theme="3"/>
      <name val="Calibri"/>
      <family val="2"/>
      <scheme val="minor"/>
    </font>
    <font>
      <b/>
      <sz val="11"/>
      <color rgb="FFFF0000"/>
      <name val="Calibri"/>
      <family val="2"/>
      <scheme val="minor"/>
    </font>
    <font>
      <b/>
      <sz val="14"/>
      <color theme="1"/>
      <name val="Calibri"/>
      <family val="2"/>
      <scheme val="minor"/>
    </font>
    <font>
      <b/>
      <sz val="14"/>
      <name val="Calibri"/>
      <family val="2"/>
      <scheme val="minor"/>
    </font>
    <font>
      <b/>
      <i/>
      <sz val="11"/>
      <color theme="1"/>
      <name val="Calibri"/>
      <family val="2"/>
      <scheme val="minor"/>
    </font>
    <font>
      <b/>
      <i/>
      <sz val="11"/>
      <name val="Calibri"/>
      <family val="2"/>
      <scheme val="minor"/>
    </font>
    <font>
      <b/>
      <sz val="11"/>
      <color theme="1"/>
      <name val="Cambria"/>
      <family val="1"/>
    </font>
    <font>
      <i/>
      <sz val="11"/>
      <color theme="1"/>
      <name val="Calibri"/>
      <family val="2"/>
      <scheme val="minor"/>
    </font>
    <font>
      <i/>
      <sz val="11"/>
      <name val="Calibri"/>
      <family val="2"/>
      <scheme val="minor"/>
    </font>
    <font>
      <sz val="12"/>
      <color theme="1"/>
      <name val="Calibri"/>
      <family val="2"/>
      <scheme val="minor"/>
    </font>
    <font>
      <b/>
      <strike/>
      <sz val="11"/>
      <color rgb="FFFF0000"/>
      <name val="Calibri"/>
      <family val="2"/>
      <scheme val="minor"/>
    </font>
    <font>
      <strike/>
      <sz val="11"/>
      <color rgb="FFFF0000"/>
      <name val="Calibri"/>
      <family val="2"/>
      <scheme val="minor"/>
    </font>
    <font>
      <b/>
      <strike/>
      <sz val="12"/>
      <color rgb="FFFF0000"/>
      <name val="Calibri"/>
      <family val="2"/>
      <scheme val="minor"/>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indexed="47"/>
        <bgColor indexed="64"/>
      </patternFill>
    </fill>
    <fill>
      <patternFill patternType="solid">
        <fgColor indexed="13"/>
        <bgColor indexed="64"/>
      </patternFill>
    </fill>
    <fill>
      <patternFill patternType="solid">
        <fgColor indexed="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indexed="65"/>
        <bgColor indexed="64"/>
      </patternFill>
    </fill>
    <fill>
      <patternFill patternType="solid">
        <fgColor rgb="FF92D050"/>
        <bgColor indexed="64"/>
      </patternFill>
    </fill>
    <fill>
      <patternFill patternType="solid">
        <fgColor rgb="FFFF0000"/>
        <bgColor indexed="64"/>
      </patternFill>
    </fill>
  </fills>
  <borders count="4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theme="0" tint="-0.34998626667073579"/>
      </right>
      <top/>
      <bottom style="thin">
        <color theme="0" tint="-0.34998626667073579"/>
      </bottom>
      <diagonal/>
    </border>
    <border>
      <left style="thin">
        <color indexed="64"/>
      </left>
      <right style="thin">
        <color theme="0" tint="-0.34998626667073579"/>
      </right>
      <top/>
      <bottom style="thin">
        <color theme="0" tint="-0.34998626667073579"/>
      </bottom>
      <diagonal/>
    </border>
    <border>
      <left style="thin">
        <color theme="0" tint="-0.34998626667073579"/>
      </left>
      <right style="thin">
        <color indexed="64"/>
      </right>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bottom style="thin">
        <color indexed="64"/>
      </bottom>
      <diagonal/>
    </border>
    <border>
      <left style="thin">
        <color theme="0" tint="-0.34998626667073579"/>
      </left>
      <right style="thin">
        <color indexed="64"/>
      </right>
      <top style="thin">
        <color theme="0" tint="-0.34998626667073579"/>
      </top>
      <bottom style="thin">
        <color indexed="64"/>
      </bottom>
      <diagonal/>
    </border>
    <border>
      <left/>
      <right style="thin">
        <color theme="0" tint="-0.34998626667073579"/>
      </right>
      <top style="thin">
        <color theme="0" tint="-0.34998626667073579"/>
      </top>
      <bottom style="thin">
        <color indexed="64"/>
      </bottom>
      <diagonal/>
    </border>
    <border>
      <left style="thin">
        <color theme="0" tint="-0.34998626667073579"/>
      </left>
      <right style="thin">
        <color indexed="64"/>
      </right>
      <top/>
      <bottom style="thin">
        <color indexed="64"/>
      </bottom>
      <diagonal/>
    </border>
    <border>
      <left/>
      <right/>
      <top/>
      <bottom style="thick">
        <color theme="4" tint="0.499984740745262"/>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style="thin">
        <color indexed="64"/>
      </right>
      <top style="thin">
        <color indexed="64"/>
      </top>
      <bottom style="thin">
        <color theme="0" tint="-0.34998626667073579"/>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indexed="64"/>
      </bottom>
      <diagonal/>
    </border>
    <border>
      <left/>
      <right style="thin">
        <color indexed="64"/>
      </right>
      <top/>
      <bottom style="thin">
        <color theme="0" tint="-0.34998626667073579"/>
      </bottom>
      <diagonal/>
    </border>
    <border>
      <left/>
      <right style="thin">
        <color indexed="64"/>
      </right>
      <top style="thin">
        <color theme="0" tint="-0.34998626667073579"/>
      </top>
      <bottom style="thin">
        <color theme="0" tint="-0.34998626667073579"/>
      </bottom>
      <diagonal/>
    </border>
    <border>
      <left/>
      <right style="thin">
        <color indexed="64"/>
      </right>
      <top style="thin">
        <color theme="0" tint="-0.34998626667073579"/>
      </top>
      <bottom style="thin">
        <color indexed="64"/>
      </bottom>
      <diagonal/>
    </border>
  </borders>
  <cellStyleXfs count="13">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4" borderId="12" applyNumberFormat="0" applyFont="0" applyBorder="0" applyProtection="0">
      <alignment horizontal="center" vertical="center"/>
    </xf>
    <xf numFmtId="0" fontId="10" fillId="2" borderId="11" applyFont="0" applyBorder="0">
      <alignment horizontal="center" wrapText="1"/>
    </xf>
    <xf numFmtId="3" fontId="9" fillId="5" borderId="12" applyFont="0" applyProtection="0">
      <alignment horizontal="right" vertical="center"/>
    </xf>
    <xf numFmtId="0" fontId="9" fillId="5" borderId="11" applyNumberFormat="0" applyFont="0" applyBorder="0" applyProtection="0">
      <alignment horizontal="left" vertical="center"/>
    </xf>
    <xf numFmtId="3" fontId="9" fillId="6" borderId="12" applyFont="0">
      <alignment horizontal="right" vertical="center"/>
      <protection locked="0"/>
    </xf>
    <xf numFmtId="0" fontId="9" fillId="2" borderId="0" applyFont="0" applyBorder="0"/>
    <xf numFmtId="0" fontId="1" fillId="0" borderId="0"/>
    <xf numFmtId="3" fontId="9" fillId="7" borderId="12" applyFont="0">
      <alignment horizontal="right" vertical="center"/>
      <protection locked="0"/>
    </xf>
    <xf numFmtId="3" fontId="9" fillId="2" borderId="12" applyFont="0">
      <alignment horizontal="right" vertical="center"/>
    </xf>
    <xf numFmtId="0" fontId="18" fillId="0" borderId="29" applyNumberFormat="0" applyFill="0" applyAlignment="0" applyProtection="0"/>
  </cellStyleXfs>
  <cellXfs count="411">
    <xf numFmtId="0" fontId="0" fillId="0" borderId="0" xfId="0"/>
    <xf numFmtId="0" fontId="0" fillId="2" borderId="0" xfId="0" applyFill="1" applyProtection="1"/>
    <xf numFmtId="0" fontId="0" fillId="2" borderId="0" xfId="0" applyFont="1" applyFill="1" applyProtection="1"/>
    <xf numFmtId="0" fontId="0" fillId="2" borderId="0" xfId="0" applyFill="1" applyAlignment="1" applyProtection="1"/>
    <xf numFmtId="0" fontId="0" fillId="2" borderId="0" xfId="0" applyFont="1" applyFill="1" applyAlignment="1" applyProtection="1">
      <alignment horizontal="justify"/>
    </xf>
    <xf numFmtId="0" fontId="8" fillId="2" borderId="0" xfId="0" applyFont="1" applyFill="1" applyBorder="1" applyAlignment="1" applyProtection="1">
      <alignment horizontal="left"/>
    </xf>
    <xf numFmtId="164" fontId="0" fillId="2" borderId="0" xfId="1" applyNumberFormat="1" applyFont="1" applyFill="1" applyBorder="1" applyProtection="1"/>
    <xf numFmtId="164" fontId="0" fillId="2" borderId="0" xfId="1" applyNumberFormat="1" applyFont="1" applyFill="1" applyBorder="1" applyAlignment="1" applyProtection="1">
      <alignment horizontal="center" wrapText="1"/>
    </xf>
    <xf numFmtId="0" fontId="0" fillId="2" borderId="0" xfId="0" applyFont="1" applyFill="1" applyBorder="1" applyProtection="1"/>
    <xf numFmtId="0" fontId="0" fillId="2" borderId="0" xfId="0" applyFont="1" applyFill="1" applyBorder="1" applyAlignment="1" applyProtection="1"/>
    <xf numFmtId="0" fontId="0" fillId="2" borderId="0" xfId="0" applyFill="1" applyAlignment="1" applyProtection="1">
      <alignment wrapText="1"/>
    </xf>
    <xf numFmtId="0" fontId="0" fillId="2" borderId="2" xfId="0" applyFill="1" applyBorder="1" applyProtection="1"/>
    <xf numFmtId="0" fontId="12" fillId="3" borderId="0" xfId="0" applyFont="1" applyFill="1" applyBorder="1" applyAlignment="1" applyProtection="1">
      <alignment horizontal="left" vertical="center"/>
    </xf>
    <xf numFmtId="0" fontId="13" fillId="3" borderId="0" xfId="9" applyFont="1" applyFill="1" applyProtection="1"/>
    <xf numFmtId="0" fontId="13" fillId="3" borderId="10" xfId="9" applyFont="1" applyFill="1" applyBorder="1" applyAlignment="1" applyProtection="1">
      <alignment horizontal="center" vertical="center" wrapText="1"/>
    </xf>
    <xf numFmtId="0" fontId="14" fillId="3" borderId="2" xfId="9" applyFont="1" applyFill="1" applyBorder="1" applyAlignment="1" applyProtection="1">
      <alignment horizontal="center" wrapText="1"/>
    </xf>
    <xf numFmtId="0" fontId="6" fillId="3" borderId="0" xfId="0" applyFont="1" applyFill="1" applyBorder="1" applyAlignment="1" applyProtection="1">
      <alignment horizontal="left"/>
    </xf>
    <xf numFmtId="0" fontId="6" fillId="3" borderId="0" xfId="0" applyFont="1" applyFill="1" applyBorder="1" applyAlignment="1" applyProtection="1">
      <alignment horizontal="left" indent="2"/>
    </xf>
    <xf numFmtId="0" fontId="12" fillId="3" borderId="0" xfId="0" applyFont="1" applyFill="1" applyBorder="1" applyAlignment="1" applyProtection="1">
      <alignment horizontal="left"/>
    </xf>
    <xf numFmtId="0" fontId="6" fillId="3" borderId="0" xfId="9" applyFont="1" applyFill="1" applyProtection="1"/>
    <xf numFmtId="0" fontId="6" fillId="3" borderId="0" xfId="0" applyFont="1" applyFill="1" applyProtection="1"/>
    <xf numFmtId="0" fontId="0" fillId="3" borderId="0" xfId="0" applyFill="1" applyProtection="1"/>
    <xf numFmtId="37" fontId="0" fillId="0" borderId="0" xfId="9" applyNumberFormat="1" applyFont="1" applyFill="1" applyBorder="1" applyProtection="1">
      <protection locked="0"/>
    </xf>
    <xf numFmtId="0" fontId="0" fillId="0" borderId="0" xfId="0" applyFill="1"/>
    <xf numFmtId="0" fontId="0" fillId="0" borderId="0" xfId="0" applyFont="1"/>
    <xf numFmtId="0" fontId="4" fillId="0" borderId="0" xfId="0" applyFont="1"/>
    <xf numFmtId="0" fontId="0" fillId="0" borderId="0" xfId="0" applyFill="1" applyBorder="1" applyAlignment="1" applyProtection="1"/>
    <xf numFmtId="0" fontId="5" fillId="2" borderId="0" xfId="0" applyFont="1" applyFill="1" applyProtection="1"/>
    <xf numFmtId="0" fontId="0" fillId="3" borderId="0" xfId="0" applyFont="1" applyFill="1" applyAlignment="1" applyProtection="1"/>
    <xf numFmtId="0" fontId="0" fillId="3" borderId="0" xfId="0" applyFont="1" applyFill="1" applyProtection="1"/>
    <xf numFmtId="0" fontId="0" fillId="3" borderId="0" xfId="0" applyFont="1" applyFill="1" applyBorder="1" applyProtection="1"/>
    <xf numFmtId="0" fontId="0" fillId="3" borderId="0" xfId="0" applyFont="1" applyFill="1" applyBorder="1" applyAlignment="1" applyProtection="1"/>
    <xf numFmtId="0" fontId="4" fillId="3" borderId="0" xfId="0" applyFont="1" applyFill="1" applyBorder="1" applyAlignment="1" applyProtection="1"/>
    <xf numFmtId="0" fontId="6" fillId="3" borderId="0" xfId="0" applyFont="1" applyFill="1" applyAlignment="1" applyProtection="1"/>
    <xf numFmtId="0" fontId="3" fillId="3" borderId="0" xfId="0" applyFont="1" applyFill="1" applyProtection="1"/>
    <xf numFmtId="0" fontId="12" fillId="3" borderId="0" xfId="0" applyFont="1" applyFill="1" applyAlignment="1" applyProtection="1">
      <alignment wrapText="1"/>
    </xf>
    <xf numFmtId="0" fontId="17" fillId="3" borderId="0" xfId="0" applyFont="1" applyFill="1" applyProtection="1"/>
    <xf numFmtId="0" fontId="3" fillId="3" borderId="0" xfId="0" applyFont="1" applyFill="1" applyAlignment="1" applyProtection="1"/>
    <xf numFmtId="0" fontId="5" fillId="3" borderId="0" xfId="0" applyFont="1" applyFill="1" applyProtection="1"/>
    <xf numFmtId="0" fontId="3" fillId="3" borderId="0" xfId="0" applyFont="1" applyFill="1" applyAlignment="1" applyProtection="1">
      <alignment horizontal="left" wrapText="1" indent="4"/>
    </xf>
    <xf numFmtId="0" fontId="5" fillId="3" borderId="0" xfId="0" applyFont="1" applyFill="1" applyBorder="1" applyProtection="1"/>
    <xf numFmtId="0" fontId="6" fillId="3" borderId="0" xfId="0" applyFont="1" applyFill="1" applyBorder="1" applyProtection="1"/>
    <xf numFmtId="0" fontId="3" fillId="3" borderId="0" xfId="0" applyFont="1" applyFill="1" applyAlignment="1" applyProtection="1">
      <alignment horizontal="left" wrapText="1" indent="2"/>
    </xf>
    <xf numFmtId="0" fontId="16" fillId="3" borderId="2" xfId="0" applyFont="1" applyFill="1" applyBorder="1" applyAlignment="1" applyProtection="1">
      <alignment horizontal="center"/>
    </xf>
    <xf numFmtId="0" fontId="0" fillId="0" borderId="0" xfId="0" applyFont="1" applyFill="1" applyProtection="1"/>
    <xf numFmtId="0" fontId="6" fillId="0" borderId="0" xfId="0" applyFont="1" applyFill="1" applyBorder="1" applyAlignment="1" applyProtection="1">
      <alignment horizontal="left" vertical="center" indent="4"/>
    </xf>
    <xf numFmtId="0" fontId="4" fillId="3" borderId="0" xfId="0" applyFont="1" applyFill="1" applyProtection="1"/>
    <xf numFmtId="0" fontId="0" fillId="0" borderId="0" xfId="0" applyFill="1" applyProtection="1"/>
    <xf numFmtId="0" fontId="14" fillId="0" borderId="0" xfId="0" applyFont="1" applyFill="1" applyProtection="1"/>
    <xf numFmtId="0" fontId="0" fillId="3" borderId="0" xfId="0" applyFill="1" applyAlignment="1" applyProtection="1">
      <alignment horizontal="left" wrapText="1"/>
    </xf>
    <xf numFmtId="0" fontId="0" fillId="3" borderId="0" xfId="0" applyFill="1" applyBorder="1" applyAlignment="1" applyProtection="1">
      <alignment horizontal="left" wrapText="1"/>
    </xf>
    <xf numFmtId="0" fontId="0" fillId="3" borderId="0" xfId="0" applyFill="1" applyAlignment="1" applyProtection="1">
      <alignment wrapText="1"/>
    </xf>
    <xf numFmtId="0" fontId="0" fillId="3" borderId="0" xfId="0" applyFill="1" applyAlignment="1" applyProtection="1">
      <alignment horizontal="left" indent="5"/>
    </xf>
    <xf numFmtId="0" fontId="20" fillId="3" borderId="0" xfId="0" applyFont="1" applyFill="1" applyProtection="1"/>
    <xf numFmtId="0" fontId="21" fillId="3" borderId="0" xfId="0" applyFont="1" applyFill="1" applyProtection="1"/>
    <xf numFmtId="0" fontId="21" fillId="3" borderId="0" xfId="0" applyFont="1" applyFill="1" applyBorder="1" applyProtection="1"/>
    <xf numFmtId="0" fontId="20" fillId="3" borderId="0" xfId="0" applyFont="1" applyFill="1" applyBorder="1" applyProtection="1"/>
    <xf numFmtId="0" fontId="3" fillId="0" borderId="0" xfId="0" applyFont="1" applyFill="1" applyBorder="1" applyAlignment="1" applyProtection="1">
      <alignment horizontal="left" vertical="center" wrapText="1" indent="4"/>
    </xf>
    <xf numFmtId="0" fontId="0" fillId="3" borderId="0" xfId="0" applyFill="1" applyAlignment="1" applyProtection="1">
      <alignment horizontal="left" vertical="top" wrapText="1"/>
    </xf>
    <xf numFmtId="0" fontId="6" fillId="3" borderId="0" xfId="0" applyFont="1" applyFill="1" applyBorder="1" applyAlignment="1" applyProtection="1"/>
    <xf numFmtId="37" fontId="1" fillId="8" borderId="13" xfId="1" applyNumberFormat="1" applyFont="1" applyFill="1" applyBorder="1" applyAlignment="1" applyProtection="1"/>
    <xf numFmtId="37" fontId="6" fillId="3" borderId="0" xfId="9" applyNumberFormat="1" applyFont="1" applyFill="1" applyBorder="1" applyAlignment="1" applyProtection="1"/>
    <xf numFmtId="37" fontId="0" fillId="3" borderId="0" xfId="9" applyNumberFormat="1" applyFont="1" applyFill="1" applyBorder="1" applyAlignment="1" applyProtection="1"/>
    <xf numFmtId="0" fontId="12" fillId="3" borderId="0" xfId="9" applyFont="1" applyFill="1" applyAlignment="1" applyProtection="1"/>
    <xf numFmtId="37" fontId="1" fillId="3" borderId="0" xfId="9" applyNumberFormat="1" applyFont="1" applyFill="1" applyAlignment="1" applyProtection="1"/>
    <xf numFmtId="0" fontId="6" fillId="0" borderId="0" xfId="0" applyFont="1" applyFill="1" applyAlignment="1" applyProtection="1"/>
    <xf numFmtId="0" fontId="6" fillId="3" borderId="0" xfId="9" applyFont="1" applyFill="1" applyAlignment="1" applyProtection="1"/>
    <xf numFmtId="37" fontId="6" fillId="3" borderId="31" xfId="9" applyNumberFormat="1" applyFont="1" applyFill="1" applyBorder="1" applyAlignment="1" applyProtection="1">
      <alignment wrapText="1"/>
      <protection locked="0"/>
    </xf>
    <xf numFmtId="37" fontId="6" fillId="3" borderId="31" xfId="9" applyNumberFormat="1" applyFont="1" applyFill="1" applyBorder="1" applyAlignment="1" applyProtection="1">
      <protection locked="0"/>
    </xf>
    <xf numFmtId="37" fontId="6" fillId="3" borderId="32" xfId="9" applyNumberFormat="1" applyFont="1" applyFill="1" applyBorder="1" applyAlignment="1" applyProtection="1">
      <protection locked="0"/>
    </xf>
    <xf numFmtId="37" fontId="6" fillId="3" borderId="18" xfId="9" applyNumberFormat="1" applyFont="1" applyFill="1" applyBorder="1" applyAlignment="1" applyProtection="1">
      <protection locked="0"/>
    </xf>
    <xf numFmtId="37" fontId="6" fillId="3" borderId="14" xfId="9" applyNumberFormat="1" applyFont="1" applyFill="1" applyBorder="1" applyAlignment="1" applyProtection="1">
      <protection locked="0"/>
    </xf>
    <xf numFmtId="37" fontId="6" fillId="3" borderId="20" xfId="9" applyNumberFormat="1" applyFont="1" applyFill="1" applyBorder="1" applyAlignment="1" applyProtection="1">
      <protection locked="0"/>
    </xf>
    <xf numFmtId="37" fontId="6" fillId="3" borderId="19" xfId="9" applyNumberFormat="1" applyFont="1" applyFill="1" applyBorder="1" applyAlignment="1" applyProtection="1">
      <protection locked="0"/>
    </xf>
    <xf numFmtId="37" fontId="6" fillId="3" borderId="13" xfId="9" applyNumberFormat="1" applyFont="1" applyFill="1" applyBorder="1" applyAlignment="1" applyProtection="1">
      <alignment wrapText="1"/>
      <protection locked="0"/>
    </xf>
    <xf numFmtId="37" fontId="6" fillId="3" borderId="15" xfId="9" applyNumberFormat="1" applyFont="1" applyFill="1" applyBorder="1" applyAlignment="1" applyProtection="1">
      <protection locked="0"/>
    </xf>
    <xf numFmtId="37" fontId="6" fillId="3" borderId="13" xfId="9" applyNumberFormat="1" applyFont="1" applyFill="1" applyBorder="1" applyAlignment="1" applyProtection="1">
      <protection locked="0"/>
    </xf>
    <xf numFmtId="37" fontId="6" fillId="3" borderId="22" xfId="9" applyNumberFormat="1" applyFont="1" applyFill="1" applyBorder="1" applyAlignment="1" applyProtection="1">
      <protection locked="0"/>
    </xf>
    <xf numFmtId="37" fontId="6" fillId="3" borderId="21" xfId="9" applyNumberFormat="1" applyFont="1" applyFill="1" applyBorder="1" applyAlignment="1" applyProtection="1">
      <protection locked="0"/>
    </xf>
    <xf numFmtId="37" fontId="6" fillId="3" borderId="24" xfId="9" applyNumberFormat="1" applyFont="1" applyFill="1" applyBorder="1" applyAlignment="1" applyProtection="1">
      <alignment wrapText="1"/>
      <protection locked="0"/>
    </xf>
    <xf numFmtId="37" fontId="6" fillId="3" borderId="25" xfId="9" applyNumberFormat="1" applyFont="1" applyFill="1" applyBorder="1" applyAlignment="1" applyProtection="1">
      <protection locked="0"/>
    </xf>
    <xf numFmtId="37" fontId="6" fillId="3" borderId="28" xfId="9" applyNumberFormat="1" applyFont="1" applyFill="1" applyBorder="1" applyAlignment="1" applyProtection="1">
      <protection locked="0"/>
    </xf>
    <xf numFmtId="37" fontId="6" fillId="3" borderId="27" xfId="9" applyNumberFormat="1" applyFont="1" applyFill="1" applyBorder="1" applyAlignment="1" applyProtection="1">
      <protection locked="0"/>
    </xf>
    <xf numFmtId="37" fontId="6" fillId="3" borderId="24" xfId="9" applyNumberFormat="1" applyFont="1" applyFill="1" applyBorder="1" applyAlignment="1" applyProtection="1">
      <protection locked="0"/>
    </xf>
    <xf numFmtId="37" fontId="6" fillId="3" borderId="26" xfId="9" applyNumberFormat="1" applyFont="1" applyFill="1" applyBorder="1" applyAlignment="1" applyProtection="1">
      <protection locked="0"/>
    </xf>
    <xf numFmtId="37" fontId="6" fillId="3" borderId="23" xfId="9" applyNumberFormat="1" applyFont="1" applyFill="1" applyBorder="1" applyAlignment="1" applyProtection="1">
      <protection locked="0"/>
    </xf>
    <xf numFmtId="0" fontId="12" fillId="0" borderId="0" xfId="0" applyFont="1" applyFill="1" applyAlignment="1" applyProtection="1"/>
    <xf numFmtId="37" fontId="6" fillId="0" borderId="0" xfId="0" applyNumberFormat="1" applyFont="1" applyFill="1" applyAlignment="1" applyProtection="1"/>
    <xf numFmtId="0" fontId="14" fillId="0" borderId="0" xfId="0" applyFont="1" applyFill="1" applyAlignment="1" applyProtection="1"/>
    <xf numFmtId="0" fontId="13" fillId="3" borderId="0" xfId="9" applyFont="1" applyFill="1" applyAlignment="1" applyProtection="1"/>
    <xf numFmtId="0" fontId="13" fillId="3" borderId="0" xfId="0" applyFont="1" applyFill="1" applyAlignment="1" applyProtection="1"/>
    <xf numFmtId="0" fontId="12" fillId="3" borderId="0" xfId="0" applyFont="1" applyFill="1" applyAlignment="1" applyProtection="1"/>
    <xf numFmtId="37" fontId="6" fillId="3" borderId="30" xfId="9" applyNumberFormat="1" applyFont="1" applyFill="1" applyBorder="1" applyAlignment="1" applyProtection="1"/>
    <xf numFmtId="37" fontId="6" fillId="3" borderId="21" xfId="9" applyNumberFormat="1" applyFont="1" applyFill="1" applyBorder="1" applyAlignment="1" applyProtection="1"/>
    <xf numFmtId="37" fontId="6" fillId="3" borderId="23" xfId="9" applyNumberFormat="1" applyFont="1" applyFill="1" applyBorder="1" applyAlignment="1" applyProtection="1"/>
    <xf numFmtId="37" fontId="0" fillId="3" borderId="0" xfId="0" applyNumberFormat="1" applyFont="1" applyFill="1" applyAlignment="1" applyProtection="1"/>
    <xf numFmtId="37" fontId="14" fillId="3" borderId="2" xfId="9" applyNumberFormat="1" applyFont="1" applyFill="1" applyBorder="1" applyAlignment="1" applyProtection="1">
      <alignment wrapText="1"/>
    </xf>
    <xf numFmtId="37" fontId="5" fillId="3" borderId="0" xfId="0" applyNumberFormat="1" applyFont="1" applyFill="1" applyAlignment="1" applyProtection="1"/>
    <xf numFmtId="37" fontId="6" fillId="3" borderId="0" xfId="0" applyNumberFormat="1" applyFont="1" applyFill="1" applyAlignment="1" applyProtection="1"/>
    <xf numFmtId="37" fontId="6" fillId="3" borderId="0" xfId="1" applyNumberFormat="1" applyFont="1" applyFill="1" applyAlignment="1" applyProtection="1"/>
    <xf numFmtId="37" fontId="3" fillId="8" borderId="13" xfId="2" applyNumberFormat="1" applyFont="1" applyFill="1" applyBorder="1" applyAlignment="1" applyProtection="1">
      <alignment horizontal="center" vertical="center"/>
    </xf>
    <xf numFmtId="37" fontId="14" fillId="3" borderId="0" xfId="9" applyNumberFormat="1" applyFont="1" applyFill="1" applyBorder="1" applyAlignment="1" applyProtection="1">
      <alignment wrapText="1"/>
    </xf>
    <xf numFmtId="37" fontId="13" fillId="3" borderId="0" xfId="9" applyNumberFormat="1" applyFont="1" applyFill="1" applyBorder="1" applyAlignment="1" applyProtection="1">
      <alignment horizontal="center" wrapText="1"/>
    </xf>
    <xf numFmtId="37" fontId="13" fillId="3" borderId="10" xfId="9" applyNumberFormat="1" applyFont="1" applyFill="1" applyBorder="1" applyAlignment="1" applyProtection="1">
      <alignment horizontal="center" wrapText="1"/>
    </xf>
    <xf numFmtId="37" fontId="12" fillId="3" borderId="0" xfId="12" applyNumberFormat="1" applyFont="1" applyFill="1" applyBorder="1" applyAlignment="1" applyProtection="1">
      <alignment wrapText="1"/>
    </xf>
    <xf numFmtId="37" fontId="6" fillId="3" borderId="0" xfId="11" applyNumberFormat="1" applyFont="1" applyFill="1" applyBorder="1" applyAlignment="1" applyProtection="1"/>
    <xf numFmtId="37" fontId="12" fillId="3" borderId="0" xfId="12" applyNumberFormat="1" applyFont="1" applyFill="1" applyBorder="1" applyAlignment="1" applyProtection="1"/>
    <xf numFmtId="37" fontId="2" fillId="3" borderId="0" xfId="0" applyNumberFormat="1" applyFont="1" applyFill="1" applyAlignment="1" applyProtection="1"/>
    <xf numFmtId="37" fontId="0" fillId="3" borderId="0" xfId="0" applyNumberFormat="1" applyFill="1" applyAlignment="1" applyProtection="1"/>
    <xf numFmtId="37" fontId="12" fillId="3" borderId="2" xfId="9" applyNumberFormat="1" applyFont="1" applyFill="1" applyBorder="1" applyAlignment="1" applyProtection="1">
      <alignment wrapText="1"/>
    </xf>
    <xf numFmtId="0" fontId="6" fillId="3" borderId="0" xfId="9" applyFont="1" applyFill="1" applyAlignment="1" applyProtection="1">
      <alignment horizontal="center" vertical="center"/>
    </xf>
    <xf numFmtId="37" fontId="14" fillId="3" borderId="2" xfId="9" applyNumberFormat="1" applyFont="1" applyFill="1" applyBorder="1" applyAlignment="1" applyProtection="1"/>
    <xf numFmtId="37" fontId="6" fillId="3" borderId="0" xfId="9" applyNumberFormat="1" applyFont="1" applyFill="1" applyAlignment="1" applyProtection="1">
      <alignment horizontal="center" vertical="center"/>
    </xf>
    <xf numFmtId="37" fontId="6" fillId="3" borderId="13" xfId="1" applyNumberFormat="1" applyFont="1" applyFill="1" applyBorder="1" applyAlignment="1" applyProtection="1">
      <protection locked="0"/>
    </xf>
    <xf numFmtId="37" fontId="6" fillId="3" borderId="0" xfId="0" applyNumberFormat="1" applyFont="1" applyFill="1" applyBorder="1" applyAlignment="1" applyProtection="1"/>
    <xf numFmtId="37" fontId="6" fillId="3" borderId="0" xfId="9" applyNumberFormat="1" applyFont="1" applyFill="1" applyAlignment="1" applyProtection="1"/>
    <xf numFmtId="0" fontId="5" fillId="3" borderId="0" xfId="0" applyFont="1" applyFill="1" applyAlignment="1" applyProtection="1"/>
    <xf numFmtId="37" fontId="6" fillId="3" borderId="0" xfId="1" applyNumberFormat="1" applyFont="1" applyFill="1" applyBorder="1" applyAlignment="1" applyProtection="1"/>
    <xf numFmtId="37" fontId="12" fillId="3" borderId="0" xfId="1" applyNumberFormat="1" applyFont="1" applyFill="1" applyAlignment="1" applyProtection="1">
      <alignment horizontal="center"/>
    </xf>
    <xf numFmtId="0" fontId="4" fillId="0" borderId="0" xfId="0" applyFont="1" applyBorder="1" applyAlignment="1" applyProtection="1">
      <alignment horizontal="left"/>
    </xf>
    <xf numFmtId="0" fontId="6" fillId="3" borderId="0" xfId="0" applyFont="1" applyFill="1" applyBorder="1" applyAlignment="1" applyProtection="1">
      <alignment horizontal="left" wrapText="1"/>
    </xf>
    <xf numFmtId="37" fontId="6" fillId="9" borderId="24" xfId="1" applyNumberFormat="1" applyFont="1" applyFill="1" applyBorder="1" applyAlignment="1" applyProtection="1"/>
    <xf numFmtId="164" fontId="1" fillId="9" borderId="13" xfId="1" applyNumberFormat="1" applyFont="1" applyFill="1" applyBorder="1" applyAlignment="1" applyProtection="1"/>
    <xf numFmtId="37" fontId="1" fillId="9" borderId="13" xfId="1" applyNumberFormat="1" applyFont="1" applyFill="1" applyBorder="1" applyProtection="1"/>
    <xf numFmtId="0" fontId="0" fillId="0" borderId="0" xfId="0" applyFont="1" applyAlignment="1" applyProtection="1">
      <alignment vertical="top"/>
    </xf>
    <xf numFmtId="37" fontId="5" fillId="3" borderId="0" xfId="1" applyNumberFormat="1" applyFont="1" applyFill="1" applyAlignment="1" applyProtection="1"/>
    <xf numFmtId="0" fontId="2" fillId="3" borderId="0" xfId="0" applyFont="1" applyFill="1" applyAlignment="1" applyProtection="1">
      <alignment horizontal="right"/>
    </xf>
    <xf numFmtId="0" fontId="5" fillId="3" borderId="0" xfId="0" applyFont="1" applyFill="1" applyAlignment="1" applyProtection="1">
      <alignment horizontal="right"/>
    </xf>
    <xf numFmtId="37" fontId="2" fillId="3" borderId="0" xfId="1" applyNumberFormat="1" applyFont="1" applyFill="1" applyAlignment="1" applyProtection="1"/>
    <xf numFmtId="0" fontId="0" fillId="0" borderId="0" xfId="0" applyProtection="1"/>
    <xf numFmtId="9" fontId="0" fillId="0" borderId="0" xfId="0" applyNumberFormat="1" applyProtection="1"/>
    <xf numFmtId="0" fontId="0" fillId="0" borderId="0" xfId="0" applyBorder="1" applyProtection="1"/>
    <xf numFmtId="0" fontId="0" fillId="0" borderId="0" xfId="0" applyFont="1" applyAlignment="1" applyProtection="1">
      <alignment horizontal="center" vertical="top"/>
    </xf>
    <xf numFmtId="0" fontId="22" fillId="3" borderId="0" xfId="0" applyFont="1" applyFill="1" applyAlignment="1" applyProtection="1"/>
    <xf numFmtId="0" fontId="23" fillId="3" borderId="0" xfId="0" applyFont="1" applyFill="1" applyAlignment="1" applyProtection="1"/>
    <xf numFmtId="0" fontId="22" fillId="3" borderId="0" xfId="0" applyFont="1" applyFill="1" applyBorder="1" applyAlignment="1" applyProtection="1"/>
    <xf numFmtId="0" fontId="14" fillId="0" borderId="0" xfId="0" applyFont="1" applyFill="1" applyAlignment="1" applyProtection="1">
      <alignment horizontal="center" vertical="top" wrapText="1"/>
    </xf>
    <xf numFmtId="0" fontId="13" fillId="3" borderId="0" xfId="9" quotePrefix="1" applyFont="1" applyFill="1" applyAlignment="1" applyProtection="1">
      <alignment horizontal="center" vertical="top"/>
    </xf>
    <xf numFmtId="0" fontId="0" fillId="3" borderId="0" xfId="0" applyFont="1" applyFill="1" applyAlignment="1" applyProtection="1">
      <alignment horizontal="center" vertical="top"/>
    </xf>
    <xf numFmtId="0" fontId="6" fillId="3" borderId="0" xfId="0" applyFont="1" applyFill="1" applyAlignment="1" applyProtection="1">
      <alignment horizontal="center" vertical="top"/>
    </xf>
    <xf numFmtId="0" fontId="5" fillId="3" borderId="0" xfId="0" applyFont="1" applyFill="1" applyAlignment="1" applyProtection="1">
      <alignment horizontal="center" vertical="top"/>
    </xf>
    <xf numFmtId="164" fontId="1" fillId="9" borderId="13" xfId="1" applyNumberFormat="1" applyFont="1" applyFill="1" applyBorder="1" applyProtection="1"/>
    <xf numFmtId="0" fontId="0" fillId="2" borderId="0" xfId="0" applyFont="1" applyFill="1" applyAlignment="1" applyProtection="1">
      <alignment wrapText="1"/>
    </xf>
    <xf numFmtId="37" fontId="12" fillId="3" borderId="5" xfId="9" applyNumberFormat="1" applyFont="1" applyFill="1" applyBorder="1" applyAlignment="1" applyProtection="1">
      <alignment horizontal="center"/>
    </xf>
    <xf numFmtId="37" fontId="12" fillId="3" borderId="0" xfId="9" applyNumberFormat="1" applyFont="1" applyFill="1" applyAlignment="1" applyProtection="1">
      <alignment horizontal="center"/>
    </xf>
    <xf numFmtId="0" fontId="5" fillId="3" borderId="0" xfId="0" applyFont="1" applyFill="1" applyAlignment="1" applyProtection="1">
      <alignment horizontal="left" wrapText="1"/>
    </xf>
    <xf numFmtId="0" fontId="3" fillId="3" borderId="0" xfId="0" applyFont="1" applyFill="1" applyAlignment="1" applyProtection="1">
      <alignment horizontal="left" wrapText="1"/>
    </xf>
    <xf numFmtId="37" fontId="3" fillId="3" borderId="0" xfId="0" applyNumberFormat="1" applyFont="1" applyFill="1" applyAlignment="1" applyProtection="1"/>
    <xf numFmtId="0" fontId="14" fillId="3" borderId="2" xfId="9" applyFont="1" applyFill="1" applyBorder="1" applyAlignment="1" applyProtection="1"/>
    <xf numFmtId="37" fontId="1" fillId="0" borderId="0" xfId="1" applyNumberFormat="1" applyFont="1" applyFill="1" applyBorder="1" applyProtection="1"/>
    <xf numFmtId="37" fontId="3" fillId="3" borderId="0" xfId="1" applyNumberFormat="1" applyFont="1" applyFill="1" applyAlignment="1" applyProtection="1"/>
    <xf numFmtId="0" fontId="3" fillId="3" borderId="0" xfId="0" applyFont="1" applyFill="1" applyAlignment="1" applyProtection="1">
      <alignment horizontal="right"/>
    </xf>
    <xf numFmtId="0" fontId="12" fillId="3" borderId="0" xfId="0" applyFont="1" applyFill="1" applyAlignment="1" applyProtection="1">
      <alignment horizontal="right"/>
    </xf>
    <xf numFmtId="37" fontId="5" fillId="0" borderId="0" xfId="1" applyNumberFormat="1" applyFont="1" applyFill="1" applyBorder="1" applyProtection="1"/>
    <xf numFmtId="37" fontId="5" fillId="0" borderId="0" xfId="1" applyNumberFormat="1" applyFont="1" applyFill="1" applyBorder="1" applyAlignment="1" applyProtection="1"/>
    <xf numFmtId="164" fontId="5" fillId="0" borderId="0" xfId="1" applyNumberFormat="1" applyFont="1" applyFill="1" applyBorder="1" applyAlignment="1" applyProtection="1"/>
    <xf numFmtId="37" fontId="5" fillId="0" borderId="0" xfId="0" applyNumberFormat="1" applyFont="1" applyFill="1" applyBorder="1" applyAlignment="1" applyProtection="1"/>
    <xf numFmtId="0" fontId="5" fillId="0" borderId="0" xfId="0" applyFont="1" applyFill="1" applyBorder="1" applyProtection="1"/>
    <xf numFmtId="37" fontId="6" fillId="9" borderId="13" xfId="1" applyNumberFormat="1" applyFont="1" applyFill="1" applyBorder="1" applyAlignment="1" applyProtection="1"/>
    <xf numFmtId="37" fontId="3" fillId="9" borderId="13" xfId="1" applyNumberFormat="1" applyFont="1" applyFill="1" applyBorder="1" applyAlignment="1" applyProtection="1">
      <alignment horizontal="center"/>
    </xf>
    <xf numFmtId="0" fontId="0" fillId="0" borderId="0" xfId="0" applyAlignment="1" applyProtection="1">
      <alignment vertical="center" wrapText="1"/>
    </xf>
    <xf numFmtId="0" fontId="6" fillId="3" borderId="0" xfId="0" applyFont="1" applyFill="1" applyBorder="1" applyAlignment="1" applyProtection="1">
      <alignment horizontal="left" vertical="top" wrapText="1"/>
    </xf>
    <xf numFmtId="0" fontId="6" fillId="0" borderId="0" xfId="0" applyFont="1" applyFill="1" applyBorder="1" applyAlignment="1" applyProtection="1">
      <alignment horizontal="left" vertical="center"/>
    </xf>
    <xf numFmtId="0" fontId="0" fillId="0" borderId="0" xfId="0" applyFont="1" applyProtection="1"/>
    <xf numFmtId="37" fontId="12" fillId="0" borderId="9" xfId="0" applyNumberFormat="1" applyFont="1" applyFill="1" applyBorder="1" applyAlignment="1" applyProtection="1">
      <alignment horizontal="center" wrapText="1"/>
    </xf>
    <xf numFmtId="37" fontId="12" fillId="0" borderId="12" xfId="0" applyNumberFormat="1" applyFont="1" applyFill="1" applyBorder="1" applyAlignment="1" applyProtection="1">
      <alignment horizontal="center"/>
    </xf>
    <xf numFmtId="37" fontId="12" fillId="0" borderId="12" xfId="0" applyNumberFormat="1" applyFont="1" applyFill="1" applyBorder="1" applyAlignment="1" applyProtection="1">
      <alignment horizontal="center" wrapText="1"/>
    </xf>
    <xf numFmtId="0" fontId="8" fillId="0" borderId="0" xfId="0" applyFont="1" applyFill="1" applyBorder="1" applyAlignment="1" applyProtection="1">
      <alignment horizontal="left"/>
    </xf>
    <xf numFmtId="0" fontId="12" fillId="3" borderId="33" xfId="12" applyFont="1" applyFill="1" applyBorder="1" applyAlignment="1" applyProtection="1">
      <alignment horizontal="left" wrapText="1"/>
    </xf>
    <xf numFmtId="0" fontId="0" fillId="0" borderId="33" xfId="0" applyFont="1" applyFill="1" applyBorder="1" applyAlignment="1" applyProtection="1">
      <alignment horizontal="left" wrapText="1" indent="1"/>
    </xf>
    <xf numFmtId="0" fontId="6" fillId="0" borderId="33" xfId="0" applyFont="1" applyFill="1" applyBorder="1" applyAlignment="1" applyProtection="1">
      <alignment horizontal="left" vertical="center" wrapText="1" indent="1"/>
    </xf>
    <xf numFmtId="0" fontId="12" fillId="0" borderId="33" xfId="0" applyFont="1" applyFill="1" applyBorder="1" applyAlignment="1" applyProtection="1">
      <alignment horizontal="left" vertical="center"/>
    </xf>
    <xf numFmtId="0" fontId="12" fillId="0" borderId="33" xfId="12" applyFont="1" applyFill="1" applyBorder="1" applyAlignment="1" applyProtection="1"/>
    <xf numFmtId="0" fontId="6" fillId="0" borderId="33" xfId="0" applyFont="1" applyFill="1" applyBorder="1" applyAlignment="1" applyProtection="1">
      <alignment horizontal="left" vertical="center" indent="1"/>
    </xf>
    <xf numFmtId="0" fontId="6" fillId="3" borderId="33" xfId="0" applyFont="1" applyFill="1" applyBorder="1" applyAlignment="1" applyProtection="1">
      <alignment horizontal="left" indent="2"/>
    </xf>
    <xf numFmtId="0" fontId="6" fillId="0" borderId="33" xfId="0" applyFont="1" applyFill="1" applyBorder="1" applyAlignment="1" applyProtection="1">
      <alignment horizontal="left" indent="2"/>
    </xf>
    <xf numFmtId="0" fontId="12" fillId="0" borderId="33" xfId="0" applyFont="1" applyFill="1" applyBorder="1" applyAlignment="1" applyProtection="1">
      <alignment horizontal="left" indent="2"/>
    </xf>
    <xf numFmtId="0" fontId="6" fillId="3" borderId="34" xfId="0" applyFont="1" applyFill="1" applyBorder="1" applyProtection="1"/>
    <xf numFmtId="0" fontId="6" fillId="0" borderId="34" xfId="0" applyFont="1" applyFill="1" applyBorder="1" applyProtection="1"/>
    <xf numFmtId="0" fontId="19" fillId="3" borderId="0" xfId="0" applyFont="1" applyFill="1" applyAlignment="1" applyProtection="1">
      <alignment horizontal="right"/>
    </xf>
    <xf numFmtId="0" fontId="6" fillId="3" borderId="0" xfId="0" applyFont="1" applyFill="1" applyBorder="1" applyAlignment="1" applyProtection="1">
      <alignment wrapText="1"/>
    </xf>
    <xf numFmtId="0" fontId="22" fillId="3" borderId="0" xfId="0" applyFont="1" applyFill="1" applyProtection="1"/>
    <xf numFmtId="0" fontId="12" fillId="3" borderId="0" xfId="0" applyFont="1" applyFill="1" applyBorder="1" applyAlignment="1" applyProtection="1">
      <alignment horizontal="left" vertical="top" wrapText="1"/>
    </xf>
    <xf numFmtId="0" fontId="24" fillId="3" borderId="0" xfId="0" applyFont="1" applyFill="1" applyAlignment="1">
      <alignment vertical="center"/>
    </xf>
    <xf numFmtId="0" fontId="6" fillId="0" borderId="33" xfId="0" applyFont="1" applyFill="1" applyBorder="1" applyAlignment="1" applyProtection="1">
      <alignment horizontal="left" vertical="center" wrapText="1"/>
    </xf>
    <xf numFmtId="37" fontId="6" fillId="3" borderId="13" xfId="1" applyNumberFormat="1" applyFont="1" applyFill="1" applyBorder="1" applyAlignment="1" applyProtection="1">
      <alignment wrapText="1"/>
      <protection locked="0"/>
    </xf>
    <xf numFmtId="0" fontId="0" fillId="3" borderId="0" xfId="0" applyFont="1" applyFill="1" applyAlignment="1" applyProtection="1">
      <alignment wrapText="1"/>
    </xf>
    <xf numFmtId="37" fontId="12" fillId="3" borderId="0" xfId="9" applyNumberFormat="1" applyFont="1" applyFill="1" applyAlignment="1" applyProtection="1">
      <alignment horizontal="center"/>
    </xf>
    <xf numFmtId="0" fontId="14" fillId="3" borderId="0" xfId="9" applyFont="1" applyFill="1" applyBorder="1" applyAlignment="1" applyProtection="1">
      <alignment horizontal="center" wrapText="1"/>
    </xf>
    <xf numFmtId="37" fontId="12" fillId="3" borderId="0" xfId="9" applyNumberFormat="1" applyFont="1" applyFill="1" applyBorder="1" applyAlignment="1" applyProtection="1">
      <alignment horizontal="center"/>
    </xf>
    <xf numFmtId="37" fontId="12" fillId="3" borderId="2" xfId="1" applyNumberFormat="1" applyFont="1" applyFill="1" applyBorder="1" applyAlignment="1" applyProtection="1">
      <alignment horizontal="center"/>
    </xf>
    <xf numFmtId="37" fontId="12" fillId="3" borderId="2" xfId="9" applyNumberFormat="1" applyFont="1" applyFill="1" applyBorder="1" applyAlignment="1" applyProtection="1">
      <alignment horizontal="center"/>
    </xf>
    <xf numFmtId="37" fontId="12" fillId="3" borderId="0" xfId="1" applyNumberFormat="1" applyFont="1" applyFill="1" applyBorder="1" applyAlignment="1" applyProtection="1">
      <alignment horizontal="center"/>
    </xf>
    <xf numFmtId="0" fontId="12" fillId="3" borderId="33" xfId="0" applyFont="1" applyFill="1" applyBorder="1" applyAlignment="1" applyProtection="1">
      <alignment horizontal="left" indent="2"/>
    </xf>
    <xf numFmtId="37" fontId="0" fillId="3" borderId="0" xfId="1" applyNumberFormat="1" applyFont="1" applyFill="1" applyAlignment="1" applyProtection="1"/>
    <xf numFmtId="0" fontId="6" fillId="3" borderId="33" xfId="0" applyFont="1" applyFill="1" applyBorder="1" applyAlignment="1" applyProtection="1">
      <alignment horizontal="left" wrapText="1" indent="2"/>
    </xf>
    <xf numFmtId="0" fontId="6" fillId="3" borderId="34" xfId="0" applyFont="1" applyFill="1" applyBorder="1" applyAlignment="1" applyProtection="1">
      <alignment vertical="center"/>
    </xf>
    <xf numFmtId="0" fontId="12" fillId="3" borderId="33" xfId="0" applyFont="1" applyFill="1" applyBorder="1" applyAlignment="1" applyProtection="1">
      <alignment horizontal="left" wrapText="1" indent="2"/>
    </xf>
    <xf numFmtId="37" fontId="12" fillId="3" borderId="0" xfId="9" applyNumberFormat="1" applyFont="1" applyFill="1" applyBorder="1" applyAlignment="1" applyProtection="1">
      <alignment horizontal="center"/>
    </xf>
    <xf numFmtId="0" fontId="0" fillId="0" borderId="0" xfId="0" applyAlignment="1" applyProtection="1"/>
    <xf numFmtId="37" fontId="12" fillId="3" borderId="12" xfId="0" applyNumberFormat="1" applyFont="1" applyFill="1" applyBorder="1" applyAlignment="1" applyProtection="1">
      <alignment horizontal="center" wrapText="1"/>
    </xf>
    <xf numFmtId="0" fontId="0" fillId="0" borderId="0" xfId="0" applyAlignment="1" applyProtection="1">
      <alignment vertical="center" wrapText="1"/>
    </xf>
    <xf numFmtId="0" fontId="6" fillId="10" borderId="0" xfId="0" applyFont="1" applyFill="1" applyAlignment="1" applyProtection="1">
      <alignment horizontal="left" wrapText="1"/>
    </xf>
    <xf numFmtId="0" fontId="25" fillId="10" borderId="0" xfId="0" applyFont="1" applyFill="1" applyAlignment="1" applyProtection="1">
      <alignment horizontal="center" wrapText="1"/>
    </xf>
    <xf numFmtId="0" fontId="0" fillId="10" borderId="0" xfId="0" applyFont="1" applyFill="1" applyAlignment="1" applyProtection="1">
      <alignment horizontal="left" wrapText="1"/>
    </xf>
    <xf numFmtId="0" fontId="6" fillId="10" borderId="0" xfId="0" applyFont="1" applyFill="1" applyBorder="1" applyAlignment="1" applyProtection="1">
      <alignment horizontal="left" wrapText="1"/>
    </xf>
    <xf numFmtId="0" fontId="26" fillId="10" borderId="0" xfId="0" applyFont="1" applyFill="1" applyBorder="1" applyAlignment="1" applyProtection="1">
      <alignment horizontal="center" wrapText="1"/>
    </xf>
    <xf numFmtId="0" fontId="26" fillId="10" borderId="0" xfId="0" applyFont="1" applyFill="1" applyAlignment="1" applyProtection="1">
      <alignment horizontal="center" wrapText="1"/>
    </xf>
    <xf numFmtId="0" fontId="4" fillId="3" borderId="0" xfId="0" applyFont="1" applyFill="1" applyAlignment="1" applyProtection="1">
      <alignment horizontal="left" wrapText="1"/>
    </xf>
    <xf numFmtId="0" fontId="6" fillId="3" borderId="0" xfId="0" applyFont="1" applyFill="1" applyAlignment="1" applyProtection="1">
      <alignment horizontal="left" wrapText="1"/>
    </xf>
    <xf numFmtId="0" fontId="4" fillId="10" borderId="0" xfId="0" applyFont="1" applyFill="1" applyAlignment="1" applyProtection="1">
      <alignment horizontal="left" wrapText="1"/>
    </xf>
    <xf numFmtId="0" fontId="6" fillId="10" borderId="0" xfId="0" applyFont="1" applyFill="1" applyAlignment="1" applyProtection="1">
      <alignment wrapText="1"/>
    </xf>
    <xf numFmtId="0" fontId="6" fillId="3" borderId="2" xfId="9" applyFont="1" applyFill="1" applyBorder="1" applyProtection="1"/>
    <xf numFmtId="0" fontId="6" fillId="3" borderId="0" xfId="9" applyFont="1" applyFill="1" applyBorder="1" applyProtection="1"/>
    <xf numFmtId="0" fontId="6" fillId="10" borderId="0" xfId="0" applyFont="1" applyFill="1" applyProtection="1"/>
    <xf numFmtId="0" fontId="4" fillId="10" borderId="0" xfId="0" applyFont="1" applyFill="1" applyAlignment="1" applyProtection="1">
      <alignment horizontal="left" indent="1"/>
    </xf>
    <xf numFmtId="0" fontId="0" fillId="10" borderId="0" xfId="0" applyFont="1" applyFill="1" applyAlignment="1" applyProtection="1">
      <alignment horizontal="left" indent="2"/>
    </xf>
    <xf numFmtId="0" fontId="0" fillId="10" borderId="0" xfId="0" applyFont="1" applyFill="1" applyAlignment="1" applyProtection="1">
      <alignment horizontal="left" indent="3"/>
    </xf>
    <xf numFmtId="164" fontId="1" fillId="10" borderId="13" xfId="1" applyNumberFormat="1" applyFont="1" applyFill="1" applyBorder="1" applyAlignment="1" applyProtection="1">
      <protection locked="0"/>
    </xf>
    <xf numFmtId="0" fontId="0" fillId="10" borderId="0" xfId="0" applyFont="1" applyFill="1" applyAlignment="1" applyProtection="1">
      <alignment horizontal="left" indent="5"/>
    </xf>
    <xf numFmtId="0" fontId="6" fillId="10" borderId="0" xfId="0" applyFont="1" applyFill="1" applyAlignment="1" applyProtection="1">
      <alignment horizontal="left" indent="2"/>
    </xf>
    <xf numFmtId="0" fontId="6" fillId="10" borderId="0" xfId="0" applyFont="1" applyFill="1" applyAlignment="1" applyProtection="1">
      <alignment horizontal="left" wrapText="1" indent="3"/>
    </xf>
    <xf numFmtId="0" fontId="6" fillId="10" borderId="0" xfId="0" applyFont="1" applyFill="1" applyAlignment="1" applyProtection="1">
      <alignment horizontal="left" indent="3"/>
    </xf>
    <xf numFmtId="0" fontId="6" fillId="10" borderId="0" xfId="0" applyFont="1" applyFill="1" applyBorder="1" applyAlignment="1" applyProtection="1">
      <alignment horizontal="left" indent="2"/>
    </xf>
    <xf numFmtId="0" fontId="6" fillId="10" borderId="0" xfId="0" applyFont="1" applyFill="1" applyBorder="1" applyAlignment="1" applyProtection="1">
      <alignment horizontal="left" indent="3"/>
    </xf>
    <xf numFmtId="0" fontId="6" fillId="10" borderId="0" xfId="0" applyFont="1" applyFill="1" applyBorder="1" applyAlignment="1" applyProtection="1">
      <alignment horizontal="left" indent="5"/>
    </xf>
    <xf numFmtId="164" fontId="1" fillId="10" borderId="0" xfId="1" applyNumberFormat="1" applyFont="1" applyFill="1" applyBorder="1" applyAlignment="1" applyProtection="1"/>
    <xf numFmtId="0" fontId="6" fillId="10" borderId="0" xfId="0" applyFont="1" applyFill="1" applyBorder="1" applyProtection="1"/>
    <xf numFmtId="0" fontId="6" fillId="3" borderId="0" xfId="0" applyFont="1" applyFill="1" applyAlignment="1" applyProtection="1">
      <alignment horizontal="left" wrapText="1" indent="2"/>
    </xf>
    <xf numFmtId="0" fontId="6" fillId="3" borderId="0" xfId="0" applyFont="1" applyFill="1" applyBorder="1" applyAlignment="1" applyProtection="1">
      <alignment horizontal="left" wrapText="1" indent="4"/>
    </xf>
    <xf numFmtId="0" fontId="6" fillId="3" borderId="0" xfId="0" applyFont="1" applyFill="1" applyBorder="1" applyAlignment="1" applyProtection="1">
      <alignment horizontal="left" wrapText="1" indent="6"/>
    </xf>
    <xf numFmtId="0" fontId="6" fillId="3" borderId="0" xfId="0" applyFont="1" applyFill="1" applyBorder="1" applyAlignment="1" applyProtection="1">
      <alignment horizontal="left" wrapText="1" indent="2"/>
    </xf>
    <xf numFmtId="0" fontId="12" fillId="10" borderId="0" xfId="0" applyFont="1" applyFill="1" applyAlignment="1" applyProtection="1">
      <alignment horizontal="left" indent="1"/>
    </xf>
    <xf numFmtId="164" fontId="0" fillId="10" borderId="13" xfId="1" applyNumberFormat="1" applyFont="1" applyFill="1" applyBorder="1" applyAlignment="1" applyProtection="1">
      <protection locked="0"/>
    </xf>
    <xf numFmtId="164" fontId="6" fillId="10" borderId="0" xfId="1" applyNumberFormat="1" applyFont="1" applyFill="1" applyProtection="1"/>
    <xf numFmtId="0" fontId="6" fillId="10" borderId="0" xfId="0" applyFont="1" applyFill="1" applyAlignment="1" applyProtection="1">
      <alignment vertical="top"/>
    </xf>
    <xf numFmtId="0" fontId="3" fillId="0" borderId="0" xfId="0" applyFont="1" applyFill="1" applyBorder="1" applyAlignment="1" applyProtection="1">
      <alignment horizontal="left" vertical="center" wrapText="1"/>
    </xf>
    <xf numFmtId="37" fontId="3" fillId="9" borderId="13" xfId="2" applyNumberFormat="1" applyFont="1" applyFill="1" applyBorder="1" applyAlignment="1" applyProtection="1">
      <alignment horizontal="center" vertical="center"/>
    </xf>
    <xf numFmtId="0" fontId="13" fillId="10" borderId="0" xfId="0" applyFont="1" applyFill="1" applyProtection="1"/>
    <xf numFmtId="0" fontId="27" fillId="3" borderId="0" xfId="0" applyFont="1" applyFill="1" applyProtection="1"/>
    <xf numFmtId="0" fontId="13" fillId="10" borderId="0" xfId="0" applyFont="1" applyFill="1" applyBorder="1" applyProtection="1"/>
    <xf numFmtId="0" fontId="13" fillId="10" borderId="2" xfId="0" applyFont="1" applyFill="1" applyBorder="1" applyProtection="1"/>
    <xf numFmtId="0" fontId="14" fillId="3" borderId="2" xfId="9" applyFont="1" applyFill="1" applyBorder="1" applyAlignment="1" applyProtection="1">
      <alignment horizontal="center" vertical="center" wrapText="1"/>
    </xf>
    <xf numFmtId="37" fontId="14" fillId="3" borderId="2" xfId="9" applyNumberFormat="1" applyFont="1" applyFill="1" applyBorder="1" applyAlignment="1" applyProtection="1">
      <alignment horizontal="center"/>
    </xf>
    <xf numFmtId="0" fontId="14" fillId="3" borderId="0" xfId="9" applyFont="1" applyFill="1" applyBorder="1" applyAlignment="1" applyProtection="1">
      <alignment horizontal="center" vertical="center" wrapText="1"/>
    </xf>
    <xf numFmtId="37" fontId="14" fillId="3" borderId="0" xfId="9" applyNumberFormat="1" applyFont="1" applyFill="1" applyBorder="1" applyAlignment="1" applyProtection="1">
      <alignment horizontal="center"/>
    </xf>
    <xf numFmtId="0" fontId="12" fillId="10" borderId="0" xfId="0" applyFont="1" applyFill="1" applyBorder="1" applyAlignment="1" applyProtection="1">
      <alignment horizontal="left"/>
    </xf>
    <xf numFmtId="0" fontId="12" fillId="10" borderId="0" xfId="0" applyFont="1" applyFill="1" applyAlignment="1" applyProtection="1">
      <alignment horizontal="left" wrapText="1"/>
    </xf>
    <xf numFmtId="0" fontId="12" fillId="10" borderId="0" xfId="0" applyFont="1" applyFill="1" applyBorder="1" applyAlignment="1" applyProtection="1">
      <alignment horizontal="left" indent="1"/>
    </xf>
    <xf numFmtId="0" fontId="6" fillId="10" borderId="0" xfId="0" applyFont="1" applyFill="1" applyAlignment="1" applyProtection="1">
      <alignment horizontal="left" wrapText="1" indent="2"/>
    </xf>
    <xf numFmtId="164" fontId="0" fillId="3" borderId="13" xfId="1" applyNumberFormat="1" applyFont="1" applyFill="1" applyBorder="1" applyAlignment="1" applyProtection="1">
      <protection locked="0"/>
    </xf>
    <xf numFmtId="0" fontId="6" fillId="10" borderId="0" xfId="0" applyFont="1" applyFill="1" applyAlignment="1" applyProtection="1">
      <alignment horizontal="right"/>
    </xf>
    <xf numFmtId="164" fontId="0" fillId="3" borderId="0" xfId="1" applyNumberFormat="1" applyFont="1" applyFill="1" applyBorder="1" applyAlignment="1" applyProtection="1"/>
    <xf numFmtId="164" fontId="6" fillId="10" borderId="0" xfId="1" applyNumberFormat="1" applyFont="1" applyFill="1" applyAlignment="1" applyProtection="1">
      <alignment horizontal="left" indent="3"/>
    </xf>
    <xf numFmtId="164" fontId="1" fillId="3" borderId="0" xfId="1" applyNumberFormat="1" applyFont="1" applyFill="1" applyBorder="1" applyProtection="1"/>
    <xf numFmtId="0" fontId="4" fillId="10" borderId="0" xfId="0" applyFont="1" applyFill="1" applyAlignment="1" applyProtection="1">
      <alignment horizontal="left"/>
    </xf>
    <xf numFmtId="0" fontId="6" fillId="3" borderId="0" xfId="0" applyFont="1" applyFill="1" applyAlignment="1" applyProtection="1">
      <alignment horizontal="left" wrapText="1" indent="1"/>
    </xf>
    <xf numFmtId="0" fontId="6" fillId="3" borderId="0" xfId="0" applyFont="1" applyFill="1" applyBorder="1" applyAlignment="1" applyProtection="1">
      <alignment horizontal="left" wrapText="1" indent="3"/>
    </xf>
    <xf numFmtId="0" fontId="6" fillId="3" borderId="0" xfId="0" applyFont="1" applyFill="1" applyBorder="1" applyAlignment="1" applyProtection="1">
      <alignment horizontal="left" wrapText="1" indent="5"/>
    </xf>
    <xf numFmtId="0" fontId="6" fillId="3" borderId="0" xfId="0" applyFont="1" applyFill="1" applyBorder="1" applyAlignment="1" applyProtection="1">
      <alignment horizontal="left" wrapText="1" indent="1"/>
    </xf>
    <xf numFmtId="0" fontId="0" fillId="0" borderId="0" xfId="0" applyAlignment="1" applyProtection="1">
      <alignment horizontal="center" vertical="center" wrapText="1"/>
    </xf>
    <xf numFmtId="0" fontId="25" fillId="3" borderId="0" xfId="0" applyFont="1" applyFill="1" applyAlignment="1" applyProtection="1">
      <alignment horizontal="center" vertical="center" wrapText="1"/>
    </xf>
    <xf numFmtId="0" fontId="22" fillId="3" borderId="0" xfId="0" applyFont="1" applyFill="1" applyAlignment="1" applyProtection="1">
      <alignment horizontal="center"/>
    </xf>
    <xf numFmtId="0" fontId="26" fillId="0" borderId="0" xfId="0" applyFont="1" applyFill="1" applyBorder="1" applyAlignment="1" applyProtection="1">
      <alignment horizontal="center" wrapText="1"/>
    </xf>
    <xf numFmtId="0" fontId="4" fillId="3" borderId="0" xfId="0" applyFont="1" applyFill="1" applyAlignment="1" applyProtection="1">
      <alignment horizontal="center"/>
    </xf>
    <xf numFmtId="0" fontId="12" fillId="3" borderId="0" xfId="0" applyFont="1" applyFill="1" applyBorder="1" applyAlignment="1" applyProtection="1">
      <alignment horizontal="center" vertical="top" wrapText="1"/>
    </xf>
    <xf numFmtId="0" fontId="0" fillId="3" borderId="0" xfId="0" applyFont="1" applyFill="1" applyBorder="1" applyAlignment="1" applyProtection="1">
      <alignment horizontal="center"/>
    </xf>
    <xf numFmtId="0" fontId="23" fillId="3" borderId="0" xfId="0" applyFont="1" applyFill="1" applyAlignment="1" applyProtection="1">
      <alignment horizontal="center"/>
    </xf>
    <xf numFmtId="0" fontId="22" fillId="3" borderId="0" xfId="0" applyFont="1" applyFill="1" applyBorder="1" applyAlignment="1" applyProtection="1">
      <alignment horizontal="center"/>
    </xf>
    <xf numFmtId="0" fontId="4" fillId="3" borderId="0" xfId="0" applyFont="1" applyFill="1" applyBorder="1" applyAlignment="1" applyProtection="1">
      <alignment horizontal="center"/>
    </xf>
    <xf numFmtId="0" fontId="12" fillId="3" borderId="0" xfId="0" applyFont="1" applyFill="1" applyAlignment="1" applyProtection="1">
      <alignment horizontal="center"/>
    </xf>
    <xf numFmtId="0" fontId="6" fillId="3" borderId="0" xfId="0" applyFont="1" applyFill="1" applyAlignment="1" applyProtection="1">
      <alignment horizontal="center"/>
    </xf>
    <xf numFmtId="0" fontId="0" fillId="3" borderId="0" xfId="0" applyFont="1" applyFill="1" applyAlignment="1" applyProtection="1">
      <alignment horizontal="center"/>
    </xf>
    <xf numFmtId="37" fontId="3" fillId="9" borderId="13" xfId="9" applyNumberFormat="1" applyFont="1" applyFill="1" applyBorder="1" applyAlignment="1" applyProtection="1">
      <alignment horizontal="center" vertical="center"/>
    </xf>
    <xf numFmtId="0" fontId="4" fillId="11" borderId="0" xfId="0" applyFont="1" applyFill="1" applyAlignment="1" applyProtection="1"/>
    <xf numFmtId="0" fontId="12" fillId="11" borderId="0" xfId="0" applyFont="1" applyFill="1" applyProtection="1"/>
    <xf numFmtId="0" fontId="25" fillId="11" borderId="0" xfId="0" applyFont="1" applyFill="1" applyAlignment="1" applyProtection="1">
      <alignment horizontal="center" wrapText="1"/>
    </xf>
    <xf numFmtId="164" fontId="1" fillId="11" borderId="35" xfId="1" applyNumberFormat="1" applyFont="1" applyFill="1" applyBorder="1" applyAlignment="1" applyProtection="1"/>
    <xf numFmtId="0" fontId="6" fillId="11" borderId="0" xfId="0" applyFont="1" applyFill="1" applyProtection="1"/>
    <xf numFmtId="0" fontId="4" fillId="11" borderId="0" xfId="0" applyFont="1" applyFill="1" applyAlignment="1" applyProtection="1">
      <alignment horizontal="left" indent="1"/>
    </xf>
    <xf numFmtId="164" fontId="1" fillId="11" borderId="13" xfId="1" applyNumberFormat="1" applyFont="1" applyFill="1" applyBorder="1" applyAlignment="1" applyProtection="1">
      <protection locked="0"/>
    </xf>
    <xf numFmtId="0" fontId="12" fillId="10" borderId="0" xfId="0" applyFont="1" applyFill="1" applyAlignment="1" applyProtection="1">
      <alignment horizontal="left" wrapText="1" indent="2"/>
    </xf>
    <xf numFmtId="0" fontId="6" fillId="0" borderId="0" xfId="0" applyFont="1" applyFill="1" applyAlignment="1" applyProtection="1">
      <alignment horizontal="right"/>
    </xf>
    <xf numFmtId="0" fontId="6" fillId="0" borderId="0" xfId="0" applyFont="1" applyFill="1" applyAlignment="1" applyProtection="1">
      <alignment horizontal="left" wrapText="1" indent="3"/>
    </xf>
    <xf numFmtId="164" fontId="0" fillId="0" borderId="13" xfId="1" applyNumberFormat="1" applyFont="1" applyFill="1" applyBorder="1" applyAlignment="1" applyProtection="1">
      <protection locked="0"/>
    </xf>
    <xf numFmtId="0" fontId="6" fillId="0" borderId="0" xfId="0" applyFont="1" applyFill="1" applyProtection="1"/>
    <xf numFmtId="37" fontId="28" fillId="3" borderId="2" xfId="9" applyNumberFormat="1" applyFont="1" applyFill="1" applyBorder="1" applyAlignment="1" applyProtection="1">
      <alignment horizontal="center"/>
    </xf>
    <xf numFmtId="37" fontId="29" fillId="12" borderId="13" xfId="1" applyNumberFormat="1" applyFont="1" applyFill="1" applyBorder="1" applyAlignment="1" applyProtection="1">
      <protection locked="0"/>
    </xf>
    <xf numFmtId="37" fontId="29" fillId="12" borderId="13" xfId="1" applyNumberFormat="1" applyFont="1" applyFill="1" applyBorder="1" applyAlignment="1" applyProtection="1"/>
    <xf numFmtId="37" fontId="29" fillId="12" borderId="0" xfId="1" applyNumberFormat="1" applyFont="1" applyFill="1" applyBorder="1" applyAlignment="1" applyProtection="1"/>
    <xf numFmtId="37" fontId="29" fillId="12" borderId="13" xfId="1" applyNumberFormat="1" applyFont="1" applyFill="1" applyBorder="1" applyProtection="1"/>
    <xf numFmtId="164" fontId="29" fillId="12" borderId="13" xfId="1" applyNumberFormat="1" applyFont="1" applyFill="1" applyBorder="1" applyAlignment="1" applyProtection="1"/>
    <xf numFmtId="37" fontId="29" fillId="12" borderId="0" xfId="0" applyNumberFormat="1" applyFont="1" applyFill="1" applyBorder="1" applyAlignment="1" applyProtection="1"/>
    <xf numFmtId="37" fontId="29" fillId="12" borderId="0" xfId="1" applyNumberFormat="1" applyFont="1" applyFill="1" applyBorder="1" applyProtection="1"/>
    <xf numFmtId="0" fontId="29" fillId="12" borderId="0" xfId="0" applyFont="1" applyFill="1" applyProtection="1"/>
    <xf numFmtId="37" fontId="29" fillId="12" borderId="13" xfId="2" applyNumberFormat="1" applyFont="1" applyFill="1" applyBorder="1" applyAlignment="1" applyProtection="1">
      <alignment horizontal="center" vertical="center"/>
    </xf>
    <xf numFmtId="37" fontId="28" fillId="0" borderId="2" xfId="9" applyNumberFormat="1" applyFont="1" applyFill="1" applyBorder="1" applyAlignment="1" applyProtection="1">
      <alignment horizontal="center"/>
    </xf>
    <xf numFmtId="37" fontId="12" fillId="0" borderId="0" xfId="9" applyNumberFormat="1" applyFont="1" applyFill="1" applyBorder="1" applyAlignment="1" applyProtection="1">
      <alignment horizontal="center"/>
    </xf>
    <xf numFmtId="37" fontId="28" fillId="3" borderId="0" xfId="9" applyNumberFormat="1" applyFont="1" applyFill="1" applyAlignment="1" applyProtection="1">
      <alignment horizontal="center"/>
    </xf>
    <xf numFmtId="37" fontId="6" fillId="12" borderId="13" xfId="1" applyNumberFormat="1" applyFont="1" applyFill="1" applyBorder="1" applyAlignment="1" applyProtection="1">
      <protection locked="0"/>
    </xf>
    <xf numFmtId="37" fontId="6" fillId="12" borderId="13" xfId="1" applyNumberFormat="1" applyFont="1" applyFill="1" applyBorder="1" applyAlignment="1" applyProtection="1"/>
    <xf numFmtId="37" fontId="6" fillId="12" borderId="0" xfId="11" applyNumberFormat="1" applyFont="1" applyFill="1" applyBorder="1" applyAlignment="1" applyProtection="1"/>
    <xf numFmtId="37" fontId="12" fillId="12" borderId="0" xfId="12" applyNumberFormat="1" applyFont="1" applyFill="1" applyBorder="1" applyAlignment="1" applyProtection="1"/>
    <xf numFmtId="37" fontId="6" fillId="12" borderId="13" xfId="1" applyNumberFormat="1" applyFont="1" applyFill="1" applyBorder="1" applyAlignment="1" applyProtection="1">
      <alignment wrapText="1"/>
      <protection locked="0"/>
    </xf>
    <xf numFmtId="164" fontId="1" fillId="12" borderId="13" xfId="1" applyNumberFormat="1" applyFont="1" applyFill="1" applyBorder="1" applyProtection="1"/>
    <xf numFmtId="37" fontId="0" fillId="12" borderId="0" xfId="9" applyNumberFormat="1" applyFont="1" applyFill="1" applyBorder="1" applyAlignment="1" applyProtection="1"/>
    <xf numFmtId="37" fontId="3" fillId="12" borderId="13" xfId="1" applyNumberFormat="1" applyFont="1" applyFill="1" applyBorder="1" applyAlignment="1" applyProtection="1">
      <alignment horizontal="center"/>
    </xf>
    <xf numFmtId="164" fontId="1" fillId="12" borderId="13" xfId="1" applyNumberFormat="1" applyFont="1" applyFill="1" applyBorder="1" applyAlignment="1" applyProtection="1"/>
    <xf numFmtId="164" fontId="1" fillId="12" borderId="13" xfId="1" applyNumberFormat="1" applyFont="1" applyFill="1" applyBorder="1" applyAlignment="1" applyProtection="1">
      <protection locked="0"/>
    </xf>
    <xf numFmtId="164" fontId="1" fillId="12" borderId="0" xfId="1" applyNumberFormat="1" applyFont="1" applyFill="1" applyBorder="1" applyAlignment="1" applyProtection="1"/>
    <xf numFmtId="164" fontId="1" fillId="12" borderId="35" xfId="1" applyNumberFormat="1" applyFont="1" applyFill="1" applyBorder="1" applyAlignment="1" applyProtection="1"/>
    <xf numFmtId="37" fontId="6" fillId="12" borderId="0" xfId="9" applyNumberFormat="1" applyFont="1" applyFill="1" applyAlignment="1" applyProtection="1"/>
    <xf numFmtId="37" fontId="6" fillId="12" borderId="0" xfId="9" applyNumberFormat="1" applyFont="1" applyFill="1" applyBorder="1" applyAlignment="1" applyProtection="1"/>
    <xf numFmtId="164" fontId="6" fillId="12" borderId="0" xfId="1" applyNumberFormat="1" applyFont="1" applyFill="1" applyProtection="1"/>
    <xf numFmtId="0" fontId="6" fillId="12" borderId="0" xfId="0" applyFont="1" applyFill="1" applyProtection="1"/>
    <xf numFmtId="37" fontId="3" fillId="12" borderId="13" xfId="2" applyNumberFormat="1" applyFont="1" applyFill="1" applyBorder="1" applyAlignment="1" applyProtection="1">
      <alignment horizontal="center" vertical="center"/>
    </xf>
    <xf numFmtId="37" fontId="30" fillId="3" borderId="2" xfId="9" applyNumberFormat="1" applyFont="1" applyFill="1" applyBorder="1" applyAlignment="1" applyProtection="1">
      <alignment horizontal="center"/>
    </xf>
    <xf numFmtId="164" fontId="0" fillId="12" borderId="13" xfId="1" applyNumberFormat="1" applyFont="1" applyFill="1" applyBorder="1" applyAlignment="1" applyProtection="1">
      <protection locked="0"/>
    </xf>
    <xf numFmtId="164" fontId="0" fillId="12" borderId="0" xfId="1" applyNumberFormat="1" applyFont="1" applyFill="1" applyBorder="1" applyAlignment="1" applyProtection="1"/>
    <xf numFmtId="164" fontId="6" fillId="12" borderId="0" xfId="1" applyNumberFormat="1" applyFont="1" applyFill="1" applyAlignment="1" applyProtection="1">
      <alignment horizontal="left" indent="3"/>
    </xf>
    <xf numFmtId="164" fontId="1" fillId="12" borderId="0" xfId="1" applyNumberFormat="1" applyFont="1" applyFill="1" applyBorder="1" applyProtection="1"/>
    <xf numFmtId="37" fontId="6" fillId="12" borderId="0" xfId="0" applyNumberFormat="1" applyFont="1" applyFill="1" applyAlignment="1" applyProtection="1"/>
    <xf numFmtId="37" fontId="6" fillId="12" borderId="0" xfId="1" applyNumberFormat="1" applyFont="1" applyFill="1" applyBorder="1" applyAlignment="1" applyProtection="1"/>
    <xf numFmtId="37" fontId="12" fillId="12" borderId="0" xfId="9" applyNumberFormat="1" applyFont="1" applyFill="1" applyAlignment="1" applyProtection="1">
      <alignment horizontal="center"/>
    </xf>
    <xf numFmtId="37" fontId="0" fillId="12" borderId="0" xfId="0" applyNumberFormat="1" applyFill="1" applyAlignment="1" applyProtection="1"/>
    <xf numFmtId="37" fontId="3" fillId="12" borderId="13" xfId="9" applyNumberFormat="1" applyFont="1" applyFill="1" applyBorder="1" applyAlignment="1" applyProtection="1">
      <alignment horizontal="center" vertical="center"/>
    </xf>
    <xf numFmtId="37" fontId="28" fillId="0" borderId="9" xfId="0" applyNumberFormat="1" applyFont="1" applyFill="1" applyBorder="1" applyAlignment="1" applyProtection="1">
      <alignment horizontal="center" wrapText="1"/>
    </xf>
    <xf numFmtId="37" fontId="28" fillId="0" borderId="12" xfId="0" applyNumberFormat="1" applyFont="1" applyFill="1" applyBorder="1" applyAlignment="1" applyProtection="1">
      <alignment horizontal="center"/>
    </xf>
    <xf numFmtId="37" fontId="28" fillId="0" borderId="12" xfId="0" applyNumberFormat="1" applyFont="1" applyFill="1" applyBorder="1" applyAlignment="1" applyProtection="1">
      <alignment horizontal="center" wrapText="1"/>
    </xf>
    <xf numFmtId="37" fontId="6" fillId="12" borderId="19" xfId="9" applyNumberFormat="1" applyFont="1" applyFill="1" applyBorder="1" applyAlignment="1" applyProtection="1">
      <protection locked="0"/>
    </xf>
    <xf numFmtId="37" fontId="6" fillId="12" borderId="14" xfId="9" applyNumberFormat="1" applyFont="1" applyFill="1" applyBorder="1" applyAlignment="1" applyProtection="1">
      <protection locked="0"/>
    </xf>
    <xf numFmtId="37" fontId="6" fillId="12" borderId="21" xfId="9" applyNumberFormat="1" applyFont="1" applyFill="1" applyBorder="1" applyAlignment="1" applyProtection="1">
      <protection locked="0"/>
    </xf>
    <xf numFmtId="37" fontId="6" fillId="12" borderId="13" xfId="9" applyNumberFormat="1" applyFont="1" applyFill="1" applyBorder="1" applyAlignment="1" applyProtection="1">
      <protection locked="0"/>
    </xf>
    <xf numFmtId="37" fontId="6" fillId="12" borderId="23" xfId="9" applyNumberFormat="1" applyFont="1" applyFill="1" applyBorder="1" applyAlignment="1" applyProtection="1">
      <protection locked="0"/>
    </xf>
    <xf numFmtId="37" fontId="6" fillId="12" borderId="24" xfId="9" applyNumberFormat="1" applyFont="1" applyFill="1" applyBorder="1" applyAlignment="1" applyProtection="1">
      <protection locked="0"/>
    </xf>
    <xf numFmtId="37" fontId="1" fillId="12" borderId="13" xfId="1" applyNumberFormat="1" applyFont="1" applyFill="1" applyBorder="1" applyAlignment="1" applyProtection="1"/>
    <xf numFmtId="37" fontId="6" fillId="12" borderId="36" xfId="9" applyNumberFormat="1" applyFont="1" applyFill="1" applyBorder="1" applyAlignment="1" applyProtection="1">
      <protection locked="0"/>
    </xf>
    <xf numFmtId="37" fontId="6" fillId="12" borderId="37" xfId="9" applyNumberFormat="1" applyFont="1" applyFill="1" applyBorder="1" applyAlignment="1" applyProtection="1">
      <protection locked="0"/>
    </xf>
    <xf numFmtId="37" fontId="6" fillId="12" borderId="38" xfId="9" applyNumberFormat="1" applyFont="1" applyFill="1" applyBorder="1" applyAlignment="1" applyProtection="1">
      <protection locked="0"/>
    </xf>
    <xf numFmtId="37" fontId="6" fillId="3" borderId="39" xfId="9" applyNumberFormat="1" applyFont="1" applyFill="1" applyBorder="1" applyAlignment="1" applyProtection="1"/>
    <xf numFmtId="37" fontId="6" fillId="3" borderId="40" xfId="9" applyNumberFormat="1" applyFont="1" applyFill="1" applyBorder="1" applyAlignment="1" applyProtection="1"/>
    <xf numFmtId="37" fontId="6" fillId="3" borderId="41" xfId="9" applyNumberFormat="1" applyFont="1" applyFill="1" applyBorder="1" applyAlignment="1" applyProtection="1"/>
    <xf numFmtId="37" fontId="12" fillId="0" borderId="4" xfId="0" applyNumberFormat="1" applyFont="1" applyFill="1" applyBorder="1" applyAlignment="1" applyProtection="1">
      <alignment horizontal="center" wrapText="1"/>
    </xf>
    <xf numFmtId="37" fontId="12" fillId="0" borderId="17" xfId="0" applyNumberFormat="1" applyFont="1" applyFill="1" applyBorder="1" applyAlignment="1" applyProtection="1">
      <alignment horizontal="center"/>
    </xf>
    <xf numFmtId="37" fontId="12" fillId="0" borderId="17" xfId="0" applyNumberFormat="1" applyFont="1" applyFill="1" applyBorder="1" applyAlignment="1" applyProtection="1">
      <alignment horizontal="center" wrapText="1"/>
    </xf>
    <xf numFmtId="37" fontId="6" fillId="9" borderId="30" xfId="1" applyNumberFormat="1" applyFont="1" applyFill="1" applyBorder="1" applyAlignment="1" applyProtection="1"/>
    <xf numFmtId="37" fontId="6" fillId="9" borderId="31" xfId="1" applyNumberFormat="1" applyFont="1" applyFill="1" applyBorder="1" applyAlignment="1" applyProtection="1"/>
    <xf numFmtId="37" fontId="6" fillId="9" borderId="32" xfId="1" applyNumberFormat="1" applyFont="1" applyFill="1" applyBorder="1" applyAlignment="1" applyProtection="1"/>
    <xf numFmtId="37" fontId="6" fillId="9" borderId="21" xfId="1" applyNumberFormat="1" applyFont="1" applyFill="1" applyBorder="1" applyAlignment="1" applyProtection="1"/>
    <xf numFmtId="37" fontId="6" fillId="9" borderId="22" xfId="1" applyNumberFormat="1" applyFont="1" applyFill="1" applyBorder="1" applyAlignment="1" applyProtection="1"/>
    <xf numFmtId="37" fontId="6" fillId="9" borderId="23" xfId="1" applyNumberFormat="1" applyFont="1" applyFill="1" applyBorder="1" applyAlignment="1" applyProtection="1"/>
    <xf numFmtId="37" fontId="6" fillId="9" borderId="26" xfId="1" applyNumberFormat="1" applyFont="1" applyFill="1" applyBorder="1" applyAlignment="1" applyProtection="1"/>
    <xf numFmtId="0" fontId="0" fillId="3" borderId="0" xfId="0" applyFill="1" applyBorder="1" applyAlignment="1" applyProtection="1">
      <alignment horizontal="left" wrapText="1"/>
    </xf>
    <xf numFmtId="164" fontId="0" fillId="3" borderId="6" xfId="1" applyNumberFormat="1" applyFont="1" applyFill="1" applyBorder="1" applyAlignment="1" applyProtection="1">
      <alignment horizontal="left" vertical="top" wrapText="1"/>
      <protection locked="0"/>
    </xf>
    <xf numFmtId="0" fontId="0" fillId="3" borderId="5" xfId="0" applyFont="1" applyFill="1" applyBorder="1" applyAlignment="1" applyProtection="1">
      <alignment horizontal="left" vertical="top" wrapText="1"/>
      <protection locked="0"/>
    </xf>
    <xf numFmtId="0" fontId="0" fillId="3" borderId="4" xfId="0" applyFont="1" applyFill="1" applyBorder="1" applyAlignment="1" applyProtection="1">
      <alignment horizontal="left" vertical="top" wrapText="1"/>
      <protection locked="0"/>
    </xf>
    <xf numFmtId="0" fontId="0" fillId="3" borderId="8" xfId="0" applyFont="1" applyFill="1" applyBorder="1" applyAlignment="1" applyProtection="1">
      <alignment horizontal="left" vertical="top" wrapText="1"/>
      <protection locked="0"/>
    </xf>
    <xf numFmtId="0" fontId="0" fillId="3" borderId="0" xfId="0" applyFont="1" applyFill="1" applyBorder="1" applyAlignment="1" applyProtection="1">
      <alignment horizontal="left" vertical="top" wrapText="1"/>
      <protection locked="0"/>
    </xf>
    <xf numFmtId="0" fontId="0" fillId="3" borderId="7" xfId="0" applyFont="1" applyFill="1" applyBorder="1" applyAlignment="1" applyProtection="1">
      <alignment horizontal="left" vertical="top" wrapText="1"/>
      <protection locked="0"/>
    </xf>
    <xf numFmtId="0" fontId="0" fillId="3" borderId="3" xfId="0" applyFont="1" applyFill="1" applyBorder="1" applyAlignment="1" applyProtection="1">
      <alignment horizontal="left" vertical="top" wrapText="1"/>
      <protection locked="0"/>
    </xf>
    <xf numFmtId="0" fontId="0" fillId="3" borderId="2" xfId="0" applyFont="1" applyFill="1" applyBorder="1" applyAlignment="1" applyProtection="1">
      <alignment horizontal="left" vertical="top" wrapText="1"/>
      <protection locked="0"/>
    </xf>
    <xf numFmtId="0" fontId="0" fillId="3" borderId="1" xfId="0" applyFont="1" applyFill="1" applyBorder="1" applyAlignment="1" applyProtection="1">
      <alignment horizontal="left" vertical="top" wrapText="1"/>
      <protection locked="0"/>
    </xf>
    <xf numFmtId="0" fontId="0" fillId="3" borderId="0" xfId="0" applyFill="1" applyAlignment="1" applyProtection="1">
      <alignment horizontal="left" vertical="top" wrapText="1"/>
    </xf>
    <xf numFmtId="0" fontId="0" fillId="3" borderId="0" xfId="0" applyFont="1" applyFill="1" applyAlignment="1" applyProtection="1">
      <alignment horizontal="left" vertical="top" wrapText="1"/>
    </xf>
    <xf numFmtId="0" fontId="4" fillId="2" borderId="0" xfId="0" applyFont="1" applyFill="1" applyAlignment="1" applyProtection="1">
      <alignment wrapText="1"/>
    </xf>
    <xf numFmtId="0" fontId="0" fillId="0" borderId="0" xfId="0" applyFont="1" applyAlignment="1" applyProtection="1">
      <alignment wrapText="1"/>
    </xf>
    <xf numFmtId="0" fontId="8" fillId="2" borderId="2" xfId="0" applyFont="1" applyFill="1" applyBorder="1" applyAlignment="1" applyProtection="1">
      <alignment horizontal="center"/>
    </xf>
    <xf numFmtId="164" fontId="0" fillId="0" borderId="11" xfId="1" applyNumberFormat="1" applyFont="1" applyFill="1" applyBorder="1" applyAlignment="1" applyProtection="1">
      <alignment horizontal="center" wrapText="1"/>
      <protection locked="0"/>
    </xf>
    <xf numFmtId="164" fontId="0" fillId="0" borderId="10" xfId="1" applyNumberFormat="1" applyFont="1" applyFill="1" applyBorder="1" applyAlignment="1" applyProtection="1">
      <alignment horizontal="center" wrapText="1"/>
      <protection locked="0"/>
    </xf>
    <xf numFmtId="164" fontId="0" fillId="0" borderId="9" xfId="1" applyNumberFormat="1" applyFont="1" applyFill="1" applyBorder="1" applyAlignment="1" applyProtection="1">
      <alignment horizontal="center" wrapText="1"/>
      <protection locked="0"/>
    </xf>
    <xf numFmtId="165" fontId="0" fillId="0" borderId="11" xfId="1" applyNumberFormat="1" applyFont="1" applyFill="1" applyBorder="1" applyAlignment="1" applyProtection="1">
      <alignment horizontal="center" wrapText="1"/>
      <protection locked="0"/>
    </xf>
    <xf numFmtId="165" fontId="0" fillId="0" borderId="10" xfId="1" applyNumberFormat="1" applyFont="1" applyFill="1" applyBorder="1" applyAlignment="1" applyProtection="1">
      <alignment horizontal="center" wrapText="1"/>
      <protection locked="0"/>
    </xf>
    <xf numFmtId="165" fontId="0" fillId="0" borderId="9" xfId="1" applyNumberFormat="1" applyFont="1" applyFill="1" applyBorder="1" applyAlignment="1" applyProtection="1">
      <alignment horizontal="center" wrapText="1"/>
      <protection locked="0"/>
    </xf>
    <xf numFmtId="166" fontId="0" fillId="3" borderId="11" xfId="1" applyNumberFormat="1" applyFont="1" applyFill="1" applyBorder="1" applyAlignment="1" applyProtection="1">
      <alignment horizontal="center" wrapText="1"/>
      <protection locked="0"/>
    </xf>
    <xf numFmtId="166" fontId="0" fillId="3" borderId="10" xfId="1" applyNumberFormat="1" applyFont="1" applyFill="1" applyBorder="1" applyAlignment="1" applyProtection="1">
      <alignment horizontal="center" wrapText="1"/>
      <protection locked="0"/>
    </xf>
    <xf numFmtId="166" fontId="0" fillId="3" borderId="9" xfId="1" applyNumberFormat="1" applyFont="1" applyFill="1" applyBorder="1" applyAlignment="1" applyProtection="1">
      <alignment horizontal="center" wrapText="1"/>
      <protection locked="0"/>
    </xf>
    <xf numFmtId="0" fontId="7" fillId="2" borderId="0" xfId="0" applyFont="1" applyFill="1" applyBorder="1" applyAlignment="1" applyProtection="1">
      <alignment wrapText="1"/>
    </xf>
    <xf numFmtId="0" fontId="0" fillId="2" borderId="0" xfId="0" applyFont="1" applyFill="1" applyAlignment="1" applyProtection="1">
      <alignment wrapText="1"/>
    </xf>
    <xf numFmtId="0" fontId="0" fillId="2" borderId="0" xfId="0" applyFont="1" applyFill="1" applyBorder="1" applyAlignment="1" applyProtection="1">
      <alignment wrapText="1"/>
    </xf>
    <xf numFmtId="164" fontId="0" fillId="3" borderId="11" xfId="1" applyNumberFormat="1" applyFont="1" applyFill="1" applyBorder="1" applyAlignment="1" applyProtection="1">
      <alignment horizontal="center" vertical="top" wrapText="1"/>
    </xf>
    <xf numFmtId="164" fontId="0" fillId="3" borderId="10" xfId="1" applyNumberFormat="1" applyFont="1" applyFill="1" applyBorder="1" applyAlignment="1" applyProtection="1">
      <alignment horizontal="center" vertical="top" wrapText="1"/>
    </xf>
    <xf numFmtId="164" fontId="0" fillId="3" borderId="9" xfId="1" applyNumberFormat="1" applyFont="1" applyFill="1" applyBorder="1" applyAlignment="1" applyProtection="1">
      <alignment horizontal="center" vertical="top" wrapText="1"/>
    </xf>
    <xf numFmtId="0" fontId="0" fillId="3" borderId="0" xfId="0" applyFill="1" applyBorder="1" applyAlignment="1" applyProtection="1">
      <alignment horizontal="left" vertical="top" wrapText="1"/>
    </xf>
    <xf numFmtId="37" fontId="12" fillId="3" borderId="0" xfId="9" applyNumberFormat="1" applyFont="1" applyFill="1" applyBorder="1" applyAlignment="1" applyProtection="1">
      <alignment horizontal="center"/>
    </xf>
    <xf numFmtId="0" fontId="14" fillId="0" borderId="0" xfId="0" applyFont="1" applyFill="1" applyAlignment="1" applyProtection="1">
      <alignment horizontal="center" vertical="center" wrapText="1"/>
    </xf>
    <xf numFmtId="0" fontId="0" fillId="0" borderId="0" xfId="0" applyAlignment="1" applyProtection="1">
      <alignment vertical="center" wrapText="1"/>
    </xf>
    <xf numFmtId="0" fontId="5" fillId="3" borderId="0" xfId="0" applyFont="1" applyFill="1" applyAlignment="1" applyProtection="1">
      <alignment wrapText="1"/>
    </xf>
    <xf numFmtId="0" fontId="5" fillId="0" borderId="0" xfId="0" applyFont="1" applyAlignment="1" applyProtection="1">
      <alignment wrapText="1"/>
    </xf>
    <xf numFmtId="0" fontId="4" fillId="0" borderId="0" xfId="0" applyFont="1" applyAlignment="1" applyProtection="1">
      <alignment horizontal="center" vertical="center" wrapText="1"/>
    </xf>
    <xf numFmtId="0" fontId="4" fillId="0" borderId="2" xfId="0" applyFont="1" applyBorder="1" applyAlignment="1" applyProtection="1">
      <alignment horizontal="center" vertical="center" wrapText="1"/>
    </xf>
    <xf numFmtId="37" fontId="12" fillId="3" borderId="5" xfId="9" applyNumberFormat="1" applyFont="1" applyFill="1" applyBorder="1" applyAlignment="1" applyProtection="1">
      <alignment horizontal="center"/>
    </xf>
    <xf numFmtId="37" fontId="12" fillId="3" borderId="0" xfId="9" applyNumberFormat="1" applyFont="1" applyFill="1" applyAlignment="1" applyProtection="1">
      <alignment horizontal="center"/>
    </xf>
    <xf numFmtId="0" fontId="5" fillId="3" borderId="0" xfId="0" applyFont="1" applyFill="1" applyAlignment="1" applyProtection="1">
      <alignment horizontal="left" wrapText="1"/>
    </xf>
    <xf numFmtId="0" fontId="6" fillId="3" borderId="0" xfId="0" applyFont="1" applyFill="1" applyAlignment="1" applyProtection="1">
      <alignment horizontal="left"/>
    </xf>
    <xf numFmtId="0" fontId="16" fillId="3" borderId="0" xfId="0" applyFont="1" applyFill="1" applyAlignment="1" applyProtection="1"/>
    <xf numFmtId="0" fontId="0" fillId="0" borderId="0" xfId="0" applyAlignment="1" applyProtection="1"/>
    <xf numFmtId="0" fontId="12" fillId="3" borderId="0" xfId="9" applyFont="1" applyFill="1" applyBorder="1" applyAlignment="1" applyProtection="1">
      <alignment horizontal="center" wrapText="1"/>
    </xf>
    <xf numFmtId="0" fontId="12" fillId="3" borderId="2" xfId="9" applyFont="1" applyFill="1" applyBorder="1" applyAlignment="1" applyProtection="1">
      <alignment horizontal="center" wrapText="1"/>
    </xf>
    <xf numFmtId="37" fontId="19" fillId="3" borderId="0" xfId="0" applyNumberFormat="1" applyFont="1" applyFill="1" applyAlignment="1" applyProtection="1"/>
    <xf numFmtId="0" fontId="14" fillId="3" borderId="0" xfId="9" applyFont="1" applyFill="1" applyBorder="1" applyAlignment="1" applyProtection="1">
      <alignment horizontal="center" vertical="center" wrapText="1"/>
    </xf>
    <xf numFmtId="37" fontId="14" fillId="3" borderId="0" xfId="9" applyNumberFormat="1" applyFont="1" applyFill="1" applyAlignment="1" applyProtection="1">
      <alignment horizontal="center"/>
    </xf>
    <xf numFmtId="0" fontId="6" fillId="3" borderId="0" xfId="0" applyFont="1" applyFill="1" applyAlignment="1" applyProtection="1">
      <alignment wrapText="1"/>
    </xf>
    <xf numFmtId="0" fontId="14" fillId="3" borderId="2" xfId="9" applyFont="1" applyFill="1" applyBorder="1" applyAlignment="1" applyProtection="1"/>
    <xf numFmtId="37" fontId="12" fillId="3" borderId="0" xfId="9" applyNumberFormat="1" applyFont="1" applyFill="1" applyBorder="1" applyAlignment="1" applyProtection="1">
      <alignment horizontal="center" vertical="center"/>
    </xf>
    <xf numFmtId="0" fontId="12" fillId="3" borderId="12" xfId="0" applyFont="1" applyFill="1" applyBorder="1" applyAlignment="1" applyProtection="1">
      <alignment horizontal="center"/>
    </xf>
    <xf numFmtId="37" fontId="12" fillId="3" borderId="9" xfId="9" applyNumberFormat="1" applyFont="1" applyFill="1" applyBorder="1" applyAlignment="1" applyProtection="1">
      <alignment horizontal="center"/>
    </xf>
    <xf numFmtId="37" fontId="12" fillId="3" borderId="12" xfId="9" applyNumberFormat="1" applyFont="1" applyFill="1" applyBorder="1" applyAlignment="1" applyProtection="1">
      <alignment horizontal="center"/>
    </xf>
    <xf numFmtId="0" fontId="14" fillId="3" borderId="17" xfId="0" applyFont="1" applyFill="1" applyBorder="1" applyAlignment="1" applyProtection="1">
      <alignment horizontal="center" wrapText="1"/>
    </xf>
    <xf numFmtId="0" fontId="14" fillId="3" borderId="16" xfId="0" applyFont="1" applyFill="1" applyBorder="1" applyAlignment="1" applyProtection="1">
      <alignment horizontal="center" wrapText="1"/>
    </xf>
    <xf numFmtId="37" fontId="28" fillId="3" borderId="9" xfId="9" applyNumberFormat="1" applyFont="1" applyFill="1" applyBorder="1" applyAlignment="1" applyProtection="1">
      <alignment horizontal="center"/>
    </xf>
    <xf numFmtId="37" fontId="28" fillId="3" borderId="12" xfId="9" applyNumberFormat="1" applyFont="1" applyFill="1" applyBorder="1" applyAlignment="1" applyProtection="1">
      <alignment horizontal="center"/>
    </xf>
  </cellXfs>
  <cellStyles count="13">
    <cellStyle name="Comma" xfId="1" builtinId="3"/>
    <cellStyle name="greyed" xfId="3"/>
    <cellStyle name="Heading 2" xfId="12" builtinId="17"/>
    <cellStyle name="HeadingTable" xfId="4"/>
    <cellStyle name="highlightExposure" xfId="5"/>
    <cellStyle name="highlightText" xfId="6"/>
    <cellStyle name="inputExposure" xfId="7"/>
    <cellStyle name="Normal" xfId="0" builtinId="0"/>
    <cellStyle name="Normal 2" xfId="8"/>
    <cellStyle name="Normal 4" xfId="9"/>
    <cellStyle name="optionalExposure" xfId="10"/>
    <cellStyle name="Percent" xfId="2" builtinId="5"/>
    <cellStyle name="showExposure" xfId="1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3286126</xdr:colOff>
      <xdr:row>42</xdr:row>
      <xdr:rowOff>71438</xdr:rowOff>
    </xdr:from>
    <xdr:to>
      <xdr:col>1</xdr:col>
      <xdr:colOff>4845844</xdr:colOff>
      <xdr:row>43</xdr:row>
      <xdr:rowOff>95250</xdr:rowOff>
    </xdr:to>
    <xdr:sp macro="" textlink="">
      <xdr:nvSpPr>
        <xdr:cNvPr id="2" name="TextBox 1"/>
        <xdr:cNvSpPr txBox="1"/>
      </xdr:nvSpPr>
      <xdr:spPr>
        <a:xfrm>
          <a:off x="3548064" y="9263063"/>
          <a:ext cx="1559718" cy="214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Add title</a:t>
          </a:r>
          <a:r>
            <a:rPr lang="en-US" sz="1100" baseline="0"/>
            <a:t> and line item</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28"/>
  <sheetViews>
    <sheetView topLeftCell="A6" zoomScale="130" zoomScaleNormal="130" workbookViewId="0">
      <selection activeCell="B24" sqref="B24:L24"/>
    </sheetView>
  </sheetViews>
  <sheetFormatPr defaultColWidth="9.109375" defaultRowHeight="14.4" x14ac:dyDescent="0.3"/>
  <cols>
    <col min="1" max="1" width="9.109375" style="1"/>
    <col min="2" max="2" width="25" style="1" bestFit="1" customWidth="1"/>
    <col min="3" max="12" width="9.109375" style="1"/>
    <col min="13" max="13" width="14.33203125" style="1" customWidth="1"/>
    <col min="14" max="16384" width="9.109375" style="1"/>
  </cols>
  <sheetData>
    <row r="1" spans="1:13" ht="15" x14ac:dyDescent="0.25">
      <c r="A1" s="366" t="s">
        <v>153</v>
      </c>
      <c r="B1" s="366"/>
      <c r="C1" s="366"/>
      <c r="D1" s="366"/>
      <c r="E1" s="366"/>
      <c r="F1" s="366"/>
      <c r="G1" s="366"/>
      <c r="H1" s="366"/>
      <c r="I1" s="366"/>
      <c r="J1" s="366"/>
      <c r="K1" s="366"/>
      <c r="L1" s="366"/>
      <c r="M1" s="11"/>
    </row>
    <row r="2" spans="1:13" ht="15" x14ac:dyDescent="0.25">
      <c r="A2" s="142"/>
      <c r="B2" s="142"/>
      <c r="C2" s="142"/>
      <c r="D2" s="142"/>
      <c r="E2" s="142"/>
      <c r="F2" s="142"/>
      <c r="G2" s="142"/>
      <c r="H2" s="142"/>
      <c r="I2" s="142"/>
      <c r="J2" s="142"/>
      <c r="K2" s="142"/>
      <c r="L2" s="142"/>
      <c r="M2" s="10"/>
    </row>
    <row r="3" spans="1:13" ht="15" x14ac:dyDescent="0.25">
      <c r="A3" s="9"/>
      <c r="B3" s="9"/>
      <c r="C3" s="9"/>
      <c r="D3" s="9"/>
      <c r="E3" s="9"/>
      <c r="F3" s="9"/>
      <c r="G3" s="9"/>
      <c r="H3" s="9"/>
      <c r="I3" s="9"/>
      <c r="J3" s="9"/>
      <c r="K3" s="2"/>
      <c r="L3" s="2"/>
    </row>
    <row r="4" spans="1:13" ht="15" x14ac:dyDescent="0.25">
      <c r="A4" s="8"/>
      <c r="B4" s="5" t="s">
        <v>1</v>
      </c>
      <c r="C4" s="2"/>
      <c r="D4" s="367"/>
      <c r="E4" s="368"/>
      <c r="F4" s="368"/>
      <c r="G4" s="369"/>
      <c r="H4" s="8"/>
      <c r="I4" s="8"/>
      <c r="J4" s="8"/>
      <c r="K4" s="8"/>
      <c r="L4" s="8"/>
    </row>
    <row r="5" spans="1:13" ht="15" x14ac:dyDescent="0.25">
      <c r="A5" s="2"/>
      <c r="B5" s="5"/>
      <c r="C5" s="8"/>
      <c r="D5" s="7"/>
      <c r="E5" s="7"/>
      <c r="F5" s="7"/>
      <c r="G5" s="7"/>
      <c r="H5" s="2"/>
      <c r="I5" s="2"/>
      <c r="J5" s="2"/>
      <c r="K5" s="2"/>
      <c r="L5" s="2"/>
    </row>
    <row r="6" spans="1:13" ht="15" x14ac:dyDescent="0.25">
      <c r="A6" s="2"/>
      <c r="B6" s="5" t="s">
        <v>0</v>
      </c>
      <c r="C6" s="2"/>
      <c r="D6" s="370"/>
      <c r="E6" s="371"/>
      <c r="F6" s="371"/>
      <c r="G6" s="372"/>
      <c r="H6" s="2"/>
      <c r="I6" s="2"/>
      <c r="J6" s="2"/>
      <c r="K6" s="2"/>
      <c r="L6" s="2"/>
    </row>
    <row r="7" spans="1:13" ht="15" x14ac:dyDescent="0.25">
      <c r="A7" s="2"/>
      <c r="B7" s="5"/>
      <c r="C7" s="2"/>
      <c r="D7" s="7"/>
      <c r="E7" s="7"/>
      <c r="F7" s="7"/>
      <c r="G7" s="7"/>
      <c r="H7" s="2"/>
      <c r="I7" s="2"/>
      <c r="J7" s="2"/>
      <c r="K7" s="2"/>
      <c r="L7" s="2"/>
    </row>
    <row r="8" spans="1:13" ht="15" x14ac:dyDescent="0.25">
      <c r="A8" s="2"/>
      <c r="B8" s="5" t="s">
        <v>338</v>
      </c>
      <c r="C8" s="2"/>
      <c r="D8" s="370"/>
      <c r="E8" s="371"/>
      <c r="F8" s="371"/>
      <c r="G8" s="372"/>
      <c r="H8" s="2"/>
      <c r="I8" s="2"/>
      <c r="J8" s="2"/>
      <c r="K8" s="2"/>
      <c r="L8" s="2"/>
    </row>
    <row r="9" spans="1:13" ht="15" x14ac:dyDescent="0.25">
      <c r="A9" s="2"/>
      <c r="B9" s="5"/>
      <c r="C9" s="2"/>
      <c r="D9" s="7"/>
      <c r="E9" s="7"/>
      <c r="F9" s="7"/>
      <c r="G9" s="7"/>
      <c r="H9" s="2"/>
      <c r="I9" s="2"/>
      <c r="J9" s="2"/>
      <c r="K9" s="2"/>
      <c r="L9" s="2"/>
    </row>
    <row r="10" spans="1:13" ht="15" x14ac:dyDescent="0.25">
      <c r="A10" s="2"/>
      <c r="B10" s="167" t="s">
        <v>114</v>
      </c>
      <c r="C10" s="2"/>
      <c r="D10" s="373"/>
      <c r="E10" s="374"/>
      <c r="F10" s="374"/>
      <c r="G10" s="375"/>
      <c r="H10" s="2"/>
      <c r="I10" s="2"/>
      <c r="J10" s="2"/>
      <c r="K10" s="2"/>
      <c r="L10" s="2"/>
    </row>
    <row r="11" spans="1:13" ht="15" x14ac:dyDescent="0.25">
      <c r="A11" s="2"/>
      <c r="B11" s="5"/>
      <c r="C11" s="2"/>
      <c r="D11" s="7"/>
      <c r="E11" s="7"/>
      <c r="F11" s="7"/>
      <c r="G11" s="7"/>
      <c r="H11" s="2"/>
      <c r="I11" s="2"/>
      <c r="J11" s="2"/>
      <c r="K11" s="2"/>
      <c r="L11" s="2"/>
    </row>
    <row r="12" spans="1:13" ht="15" x14ac:dyDescent="0.25">
      <c r="A12" s="2"/>
      <c r="B12" s="119" t="s">
        <v>97</v>
      </c>
      <c r="C12" s="2"/>
      <c r="D12" s="373"/>
      <c r="E12" s="374"/>
      <c r="F12" s="374"/>
      <c r="G12" s="375"/>
      <c r="H12" s="2"/>
      <c r="I12" s="2"/>
      <c r="J12" s="2"/>
      <c r="K12" s="2"/>
      <c r="L12" s="2"/>
    </row>
    <row r="13" spans="1:13" ht="15" x14ac:dyDescent="0.25">
      <c r="A13" s="2"/>
      <c r="B13" s="5"/>
      <c r="C13" s="2"/>
      <c r="D13" s="6"/>
      <c r="E13" s="2"/>
      <c r="F13" s="5"/>
      <c r="G13" s="2"/>
      <c r="H13" s="2"/>
      <c r="I13" s="2"/>
      <c r="J13" s="2"/>
      <c r="K13" s="2"/>
      <c r="L13" s="2"/>
    </row>
    <row r="14" spans="1:13" ht="15" x14ac:dyDescent="0.25">
      <c r="A14" s="2"/>
      <c r="B14" s="26" t="s">
        <v>58</v>
      </c>
      <c r="C14" s="2"/>
      <c r="D14" s="6"/>
      <c r="E14" s="2"/>
      <c r="F14" s="5"/>
      <c r="G14" s="2"/>
      <c r="H14" s="2"/>
      <c r="I14" s="2"/>
      <c r="J14" s="2"/>
      <c r="K14" s="2"/>
      <c r="L14" s="2"/>
    </row>
    <row r="15" spans="1:13" ht="15" x14ac:dyDescent="0.25">
      <c r="A15" s="2"/>
      <c r="B15" s="379" t="s">
        <v>61</v>
      </c>
      <c r="C15" s="380"/>
      <c r="D15" s="380"/>
      <c r="E15" s="380"/>
      <c r="F15" s="380"/>
      <c r="G15" s="380"/>
      <c r="H15" s="380"/>
      <c r="I15" s="380"/>
      <c r="J15" s="380"/>
      <c r="K15" s="380"/>
      <c r="L15" s="381"/>
    </row>
    <row r="16" spans="1:13" ht="15" x14ac:dyDescent="0.25">
      <c r="A16" s="2"/>
      <c r="B16" s="5"/>
      <c r="C16" s="2"/>
      <c r="D16" s="6"/>
      <c r="E16" s="2"/>
      <c r="F16" s="5"/>
      <c r="G16" s="2"/>
      <c r="H16" s="2"/>
      <c r="I16" s="2"/>
      <c r="J16" s="2"/>
      <c r="K16" s="2"/>
      <c r="L16" s="2"/>
    </row>
    <row r="17" spans="1:13" x14ac:dyDescent="0.3">
      <c r="A17" s="2"/>
      <c r="B17" s="376" t="s">
        <v>337</v>
      </c>
      <c r="C17" s="377"/>
      <c r="D17" s="377"/>
      <c r="E17" s="377"/>
      <c r="F17" s="377"/>
      <c r="G17" s="377"/>
      <c r="H17" s="377"/>
      <c r="I17" s="377"/>
      <c r="J17" s="377"/>
      <c r="K17" s="377"/>
      <c r="L17" s="377"/>
    </row>
    <row r="18" spans="1:13" x14ac:dyDescent="0.3">
      <c r="A18" s="2"/>
      <c r="B18" s="378"/>
      <c r="C18" s="378"/>
      <c r="D18" s="378"/>
      <c r="E18" s="378"/>
      <c r="F18" s="378"/>
      <c r="G18" s="378"/>
      <c r="H18" s="378"/>
      <c r="I18" s="378"/>
      <c r="J18" s="378"/>
      <c r="K18" s="378"/>
      <c r="L18" s="378"/>
    </row>
    <row r="19" spans="1:13" x14ac:dyDescent="0.3">
      <c r="A19" s="2"/>
      <c r="B19" s="353"/>
      <c r="C19" s="354"/>
      <c r="D19" s="354"/>
      <c r="E19" s="354"/>
      <c r="F19" s="354"/>
      <c r="G19" s="354"/>
      <c r="H19" s="354"/>
      <c r="I19" s="354"/>
      <c r="J19" s="354"/>
      <c r="K19" s="354"/>
      <c r="L19" s="355"/>
    </row>
    <row r="20" spans="1:13" x14ac:dyDescent="0.3">
      <c r="A20" s="2"/>
      <c r="B20" s="356"/>
      <c r="C20" s="357"/>
      <c r="D20" s="357"/>
      <c r="E20" s="357"/>
      <c r="F20" s="357"/>
      <c r="G20" s="357"/>
      <c r="H20" s="357"/>
      <c r="I20" s="357"/>
      <c r="J20" s="357"/>
      <c r="K20" s="357"/>
      <c r="L20" s="358"/>
    </row>
    <row r="21" spans="1:13" x14ac:dyDescent="0.3">
      <c r="A21" s="2"/>
      <c r="B21" s="359"/>
      <c r="C21" s="360"/>
      <c r="D21" s="360"/>
      <c r="E21" s="360"/>
      <c r="F21" s="360"/>
      <c r="G21" s="360"/>
      <c r="H21" s="360"/>
      <c r="I21" s="360"/>
      <c r="J21" s="360"/>
      <c r="K21" s="360"/>
      <c r="L21" s="361"/>
    </row>
    <row r="22" spans="1:13" ht="15" x14ac:dyDescent="0.25">
      <c r="A22" s="2"/>
      <c r="B22" s="5"/>
      <c r="C22" s="2"/>
      <c r="D22" s="6"/>
      <c r="E22" s="2"/>
      <c r="F22" s="5"/>
      <c r="G22" s="2"/>
      <c r="H22" s="2"/>
      <c r="I22" s="2"/>
      <c r="J22" s="2"/>
      <c r="K22" s="2"/>
      <c r="L22" s="2"/>
    </row>
    <row r="23" spans="1:13" ht="15" x14ac:dyDescent="0.25">
      <c r="A23" s="4"/>
      <c r="B23" s="362"/>
      <c r="C23" s="363"/>
      <c r="D23" s="363"/>
      <c r="E23" s="363"/>
      <c r="F23" s="363"/>
      <c r="G23" s="363"/>
      <c r="H23" s="363"/>
      <c r="I23" s="363"/>
      <c r="J23" s="363"/>
      <c r="K23" s="363"/>
      <c r="L23" s="363"/>
      <c r="M23" s="3"/>
    </row>
    <row r="24" spans="1:13" x14ac:dyDescent="0.3">
      <c r="A24" s="142"/>
      <c r="B24" s="364" t="s">
        <v>339</v>
      </c>
      <c r="C24" s="365"/>
      <c r="D24" s="365"/>
      <c r="E24" s="365"/>
      <c r="F24" s="365"/>
      <c r="G24" s="365"/>
      <c r="H24" s="365"/>
      <c r="I24" s="365"/>
      <c r="J24" s="365"/>
      <c r="K24" s="365"/>
      <c r="L24" s="365"/>
    </row>
    <row r="25" spans="1:13" ht="15" x14ac:dyDescent="0.25">
      <c r="A25" s="2"/>
      <c r="B25" s="2"/>
      <c r="C25" s="2"/>
      <c r="D25" s="2"/>
      <c r="E25" s="2"/>
      <c r="F25" s="2"/>
      <c r="G25" s="2"/>
      <c r="H25" s="2"/>
      <c r="I25" s="2"/>
      <c r="J25" s="2"/>
      <c r="K25" s="2"/>
      <c r="L25" s="2"/>
    </row>
    <row r="26" spans="1:13" ht="15" x14ac:dyDescent="0.25">
      <c r="B26" s="352"/>
      <c r="C26" s="352"/>
      <c r="D26" s="352"/>
      <c r="E26" s="352"/>
      <c r="F26" s="352"/>
      <c r="G26" s="352"/>
      <c r="H26" s="352"/>
      <c r="I26" s="352"/>
      <c r="J26" s="352"/>
      <c r="K26" s="352"/>
      <c r="L26" s="352"/>
    </row>
    <row r="27" spans="1:13" ht="15" x14ac:dyDescent="0.25">
      <c r="A27" s="27"/>
    </row>
    <row r="28" spans="1:13" ht="15" x14ac:dyDescent="0.25">
      <c r="A28" s="27" t="s">
        <v>61</v>
      </c>
    </row>
  </sheetData>
  <mergeCells count="12">
    <mergeCell ref="B26:L26"/>
    <mergeCell ref="B19:L21"/>
    <mergeCell ref="B23:L23"/>
    <mergeCell ref="B24:L24"/>
    <mergeCell ref="A1:L1"/>
    <mergeCell ref="D4:G4"/>
    <mergeCell ref="D6:G6"/>
    <mergeCell ref="D12:G12"/>
    <mergeCell ref="B17:L18"/>
    <mergeCell ref="B15:L15"/>
    <mergeCell ref="D10:G10"/>
    <mergeCell ref="D8:G8"/>
  </mergeCells>
  <dataValidations count="3">
    <dataValidation type="whole" operator="greaterThan" allowBlank="1" showInputMessage="1" showErrorMessage="1" sqref="D6:G6 D8:G8">
      <formula1>0</formula1>
    </dataValidation>
    <dataValidation type="date" operator="greaterThan" allowBlank="1" showInputMessage="1" showErrorMessage="1" sqref="D12:G12">
      <formula1>1</formula1>
    </dataValidation>
    <dataValidation type="list" allowBlank="1" showInputMessage="1" showErrorMessage="1" sqref="B15:L15">
      <formula1>$A$28:$A$28</formula1>
    </dataValidation>
  </dataValidations>
  <pageMargins left="0.7" right="0.7" top="0.75" bottom="0.75" header="0.3" footer="0.3"/>
  <pageSetup scale="8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0" tint="-4.9989318521683403E-2"/>
    <pageSetUpPr fitToPage="1"/>
  </sheetPr>
  <dimension ref="A1:R19"/>
  <sheetViews>
    <sheetView workbookViewId="0">
      <selection activeCell="B1" sqref="B1"/>
    </sheetView>
  </sheetViews>
  <sheetFormatPr defaultColWidth="9.109375" defaultRowHeight="14.4" x14ac:dyDescent="0.3"/>
  <cols>
    <col min="1" max="1" width="4.6640625" style="29" customWidth="1"/>
    <col min="2" max="2" width="71" style="29" customWidth="1"/>
    <col min="3" max="4" width="20" style="29" customWidth="1"/>
    <col min="5" max="5" width="48.44140625" style="30" customWidth="1"/>
    <col min="6" max="16384" width="9.109375" style="29"/>
  </cols>
  <sheetData>
    <row r="1" spans="1:18" s="53" customFormat="1" ht="27" customHeight="1" x14ac:dyDescent="0.3">
      <c r="A1" s="56"/>
      <c r="B1" s="56" t="s">
        <v>67</v>
      </c>
      <c r="C1" s="56"/>
      <c r="D1" s="55"/>
      <c r="E1" s="55"/>
      <c r="F1" s="55"/>
      <c r="G1" s="55"/>
      <c r="H1" s="55"/>
      <c r="I1" s="55"/>
      <c r="J1" s="55"/>
      <c r="K1" s="55"/>
      <c r="L1" s="55"/>
      <c r="M1" s="54"/>
      <c r="N1" s="54"/>
      <c r="O1" s="54"/>
      <c r="P1" s="54"/>
      <c r="Q1" s="54"/>
      <c r="R1" s="54"/>
    </row>
    <row r="2" spans="1:18" s="53" customFormat="1" ht="12" customHeight="1" x14ac:dyDescent="0.3">
      <c r="A2" s="56"/>
      <c r="B2" s="56"/>
      <c r="C2" s="56"/>
      <c r="D2" s="55"/>
      <c r="E2" s="55"/>
      <c r="F2" s="55"/>
      <c r="G2" s="55"/>
      <c r="H2" s="55"/>
      <c r="I2" s="55"/>
      <c r="J2" s="55"/>
      <c r="K2" s="55"/>
      <c r="L2" s="55"/>
      <c r="M2" s="54"/>
      <c r="N2" s="54"/>
      <c r="O2" s="54"/>
      <c r="P2" s="54"/>
      <c r="Q2" s="54"/>
      <c r="R2" s="54"/>
    </row>
    <row r="3" spans="1:18" s="53" customFormat="1" ht="46.2" customHeight="1" x14ac:dyDescent="0.3">
      <c r="A3" s="56"/>
      <c r="B3" s="352" t="s">
        <v>154</v>
      </c>
      <c r="C3" s="352"/>
      <c r="D3" s="352"/>
      <c r="E3" s="55"/>
      <c r="F3" s="55"/>
      <c r="G3" s="55"/>
      <c r="H3" s="55"/>
      <c r="I3" s="55"/>
      <c r="J3" s="55"/>
      <c r="K3" s="55"/>
      <c r="L3" s="55"/>
      <c r="M3" s="54"/>
      <c r="N3" s="54"/>
      <c r="O3" s="54"/>
      <c r="P3" s="54"/>
      <c r="Q3" s="54"/>
      <c r="R3" s="54"/>
    </row>
    <row r="4" spans="1:18" s="53" customFormat="1" ht="18.75" x14ac:dyDescent="0.3">
      <c r="A4" s="56"/>
      <c r="B4" s="50"/>
      <c r="C4" s="50"/>
      <c r="D4" s="50"/>
      <c r="E4" s="55"/>
      <c r="F4" s="55"/>
      <c r="G4" s="55"/>
      <c r="H4" s="55"/>
      <c r="I4" s="55"/>
      <c r="J4" s="55"/>
      <c r="K4" s="55"/>
      <c r="L4" s="55"/>
      <c r="M4" s="54"/>
      <c r="N4" s="54"/>
      <c r="O4" s="54"/>
      <c r="P4" s="54"/>
      <c r="Q4" s="54"/>
      <c r="R4" s="54"/>
    </row>
    <row r="5" spans="1:18" ht="38.4" customHeight="1" x14ac:dyDescent="0.25">
      <c r="A5" s="50"/>
      <c r="B5" s="382" t="s">
        <v>155</v>
      </c>
      <c r="C5" s="382"/>
      <c r="D5" s="382"/>
      <c r="E5" s="41"/>
      <c r="F5" s="41"/>
      <c r="G5" s="41"/>
      <c r="H5" s="41"/>
      <c r="I5" s="41"/>
      <c r="J5" s="41"/>
      <c r="K5" s="41"/>
      <c r="L5" s="41"/>
      <c r="M5" s="20"/>
      <c r="N5" s="20"/>
      <c r="O5" s="20"/>
      <c r="P5" s="20"/>
      <c r="Q5" s="20"/>
      <c r="R5" s="20"/>
    </row>
    <row r="6" spans="1:18" ht="15" x14ac:dyDescent="0.25">
      <c r="B6" s="49"/>
      <c r="C6" s="49"/>
      <c r="D6" s="49"/>
      <c r="E6" s="41"/>
      <c r="F6" s="41"/>
      <c r="G6" s="41"/>
      <c r="H6" s="41"/>
      <c r="I6" s="41"/>
      <c r="J6" s="41"/>
      <c r="K6" s="41"/>
      <c r="L6" s="41"/>
      <c r="M6" s="20"/>
      <c r="N6" s="20"/>
      <c r="O6" s="20"/>
      <c r="P6" s="20"/>
      <c r="Q6" s="20"/>
      <c r="R6" s="20"/>
    </row>
    <row r="7" spans="1:18" ht="31.5" customHeight="1" x14ac:dyDescent="0.25">
      <c r="B7" s="362" t="s">
        <v>70</v>
      </c>
      <c r="C7" s="362"/>
      <c r="D7" s="362"/>
      <c r="E7" s="41"/>
      <c r="F7" s="41"/>
      <c r="G7" s="41"/>
      <c r="H7" s="41"/>
      <c r="I7" s="41"/>
      <c r="J7" s="41"/>
      <c r="K7" s="41"/>
      <c r="L7" s="41"/>
      <c r="M7" s="20"/>
      <c r="N7" s="20"/>
      <c r="O7" s="20"/>
      <c r="P7" s="20"/>
      <c r="Q7" s="20"/>
      <c r="R7" s="20"/>
    </row>
    <row r="8" spans="1:18" ht="17.399999999999999" customHeight="1" x14ac:dyDescent="0.25">
      <c r="B8" s="58"/>
      <c r="C8" s="58"/>
      <c r="D8" s="58"/>
      <c r="E8" s="41"/>
      <c r="F8" s="41"/>
      <c r="G8" s="41"/>
      <c r="H8" s="41"/>
      <c r="I8" s="41"/>
      <c r="J8" s="41"/>
      <c r="K8" s="41"/>
      <c r="L8" s="41"/>
      <c r="M8" s="20"/>
      <c r="N8" s="20"/>
      <c r="O8" s="20"/>
      <c r="P8" s="20"/>
      <c r="Q8" s="20"/>
      <c r="R8" s="20"/>
    </row>
    <row r="9" spans="1:18" ht="48" customHeight="1" x14ac:dyDescent="0.3">
      <c r="B9" s="362" t="s">
        <v>156</v>
      </c>
      <c r="C9" s="362"/>
      <c r="D9" s="362"/>
      <c r="E9" s="49"/>
      <c r="F9" s="49"/>
      <c r="G9" s="49"/>
      <c r="H9" s="49"/>
      <c r="I9" s="49"/>
      <c r="J9" s="49"/>
      <c r="K9" s="49"/>
      <c r="L9" s="49"/>
      <c r="M9" s="49"/>
      <c r="N9" s="51"/>
      <c r="O9" s="20"/>
      <c r="P9" s="20"/>
      <c r="Q9" s="20"/>
      <c r="R9" s="20"/>
    </row>
    <row r="10" spans="1:18" ht="15" x14ac:dyDescent="0.25">
      <c r="B10" s="46"/>
      <c r="D10" s="20"/>
      <c r="E10" s="49"/>
      <c r="F10" s="49"/>
      <c r="G10" s="49"/>
      <c r="H10" s="49"/>
      <c r="I10" s="49"/>
      <c r="J10" s="49"/>
      <c r="K10" s="49"/>
      <c r="L10" s="49"/>
      <c r="M10" s="49"/>
      <c r="N10" s="51"/>
      <c r="O10" s="20"/>
      <c r="P10" s="20"/>
      <c r="Q10" s="20"/>
      <c r="R10" s="20"/>
    </row>
    <row r="11" spans="1:18" ht="54.75" customHeight="1" x14ac:dyDescent="0.25">
      <c r="B11" s="362"/>
      <c r="C11" s="362"/>
      <c r="D11" s="362"/>
      <c r="E11" s="51"/>
      <c r="F11" s="51"/>
      <c r="G11" s="51"/>
      <c r="H11" s="51"/>
      <c r="I11" s="51"/>
      <c r="J11" s="51"/>
      <c r="K11" s="51"/>
      <c r="L11" s="51"/>
      <c r="M11" s="51"/>
      <c r="N11" s="51"/>
      <c r="O11" s="20"/>
      <c r="P11" s="20"/>
      <c r="Q11" s="20"/>
      <c r="R11" s="20"/>
    </row>
    <row r="12" spans="1:18" ht="15" x14ac:dyDescent="0.25">
      <c r="B12" s="49"/>
      <c r="C12" s="49"/>
      <c r="D12" s="49"/>
      <c r="E12" s="20"/>
      <c r="F12" s="20"/>
      <c r="G12" s="20"/>
      <c r="H12" s="20"/>
      <c r="I12" s="20"/>
      <c r="J12" s="20"/>
      <c r="K12" s="20"/>
      <c r="L12" s="20"/>
      <c r="M12" s="20"/>
      <c r="N12" s="20"/>
      <c r="O12" s="20"/>
      <c r="P12" s="20"/>
      <c r="Q12" s="20"/>
      <c r="R12" s="20"/>
    </row>
    <row r="13" spans="1:18" ht="15" x14ac:dyDescent="0.25">
      <c r="B13" s="362"/>
      <c r="C13" s="362"/>
      <c r="D13" s="362"/>
      <c r="E13" s="20"/>
      <c r="F13" s="20"/>
      <c r="G13" s="20"/>
      <c r="H13" s="20"/>
      <c r="I13" s="20"/>
      <c r="J13" s="20"/>
      <c r="K13" s="20"/>
      <c r="L13" s="20"/>
      <c r="M13" s="20"/>
      <c r="N13" s="20"/>
      <c r="O13" s="20"/>
      <c r="P13" s="20"/>
      <c r="Q13" s="20"/>
      <c r="R13" s="20"/>
    </row>
    <row r="14" spans="1:18" ht="46.5" customHeight="1" x14ac:dyDescent="0.25">
      <c r="B14" s="21"/>
      <c r="D14" s="20"/>
      <c r="E14" s="49"/>
      <c r="F14" s="49"/>
      <c r="G14" s="49"/>
      <c r="H14" s="49"/>
      <c r="I14" s="49"/>
      <c r="J14" s="49"/>
      <c r="K14" s="49"/>
      <c r="L14" s="49"/>
      <c r="M14" s="49"/>
      <c r="N14" s="20"/>
      <c r="O14" s="20"/>
      <c r="P14" s="20"/>
      <c r="Q14" s="20"/>
      <c r="R14" s="20"/>
    </row>
    <row r="15" spans="1:18" ht="15" x14ac:dyDescent="0.25">
      <c r="B15" s="21"/>
      <c r="D15" s="20"/>
      <c r="E15" s="20"/>
      <c r="F15" s="20"/>
      <c r="G15" s="20"/>
      <c r="H15" s="20"/>
      <c r="I15" s="20"/>
      <c r="J15" s="20"/>
      <c r="K15" s="20"/>
      <c r="L15" s="20"/>
      <c r="M15" s="20"/>
      <c r="N15" s="20"/>
      <c r="O15" s="20"/>
      <c r="P15" s="20"/>
      <c r="Q15" s="20"/>
      <c r="R15" s="20"/>
    </row>
    <row r="16" spans="1:18" ht="15" x14ac:dyDescent="0.25">
      <c r="B16" s="52"/>
      <c r="D16" s="20"/>
      <c r="E16" s="20"/>
      <c r="F16" s="20"/>
      <c r="G16" s="20"/>
      <c r="H16" s="20"/>
      <c r="I16" s="20"/>
      <c r="J16" s="20"/>
      <c r="K16" s="20"/>
      <c r="L16" s="20"/>
      <c r="M16" s="20"/>
      <c r="N16" s="20"/>
      <c r="O16" s="20"/>
      <c r="P16" s="20"/>
      <c r="Q16" s="20"/>
      <c r="R16" s="20"/>
    </row>
    <row r="17" spans="2:18" ht="15" x14ac:dyDescent="0.25">
      <c r="B17" s="52"/>
      <c r="E17" s="20"/>
      <c r="F17" s="20"/>
      <c r="G17" s="20"/>
      <c r="H17" s="20"/>
      <c r="I17" s="20"/>
      <c r="J17" s="20"/>
      <c r="K17" s="20"/>
      <c r="L17" s="20"/>
      <c r="M17" s="20"/>
      <c r="N17" s="20"/>
      <c r="O17" s="20"/>
      <c r="P17" s="20"/>
      <c r="Q17" s="20"/>
      <c r="R17" s="20"/>
    </row>
    <row r="18" spans="2:18" ht="15" x14ac:dyDescent="0.25">
      <c r="B18" s="52"/>
      <c r="E18" s="20"/>
      <c r="F18" s="20"/>
      <c r="G18" s="20"/>
      <c r="H18" s="20"/>
      <c r="I18" s="20"/>
      <c r="J18" s="20"/>
      <c r="K18" s="20"/>
      <c r="L18" s="20"/>
      <c r="M18" s="20"/>
      <c r="N18" s="20"/>
      <c r="O18" s="20"/>
      <c r="P18" s="20"/>
      <c r="Q18" s="20"/>
      <c r="R18" s="20"/>
    </row>
    <row r="19" spans="2:18" x14ac:dyDescent="0.3">
      <c r="B19" s="21"/>
    </row>
  </sheetData>
  <mergeCells count="6">
    <mergeCell ref="B13:D13"/>
    <mergeCell ref="B7:D7"/>
    <mergeCell ref="B3:D3"/>
    <mergeCell ref="B5:D5"/>
    <mergeCell ref="B9:D9"/>
    <mergeCell ref="B11:D11"/>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E155"/>
  <sheetViews>
    <sheetView showGridLines="0" topLeftCell="A35" zoomScale="75" zoomScaleNormal="75" workbookViewId="0">
      <selection activeCell="A70" sqref="A70"/>
    </sheetView>
  </sheetViews>
  <sheetFormatPr defaultColWidth="9.109375" defaultRowHeight="14.4" x14ac:dyDescent="0.3"/>
  <cols>
    <col min="1" max="1" width="4.109375" style="138" customWidth="1"/>
    <col min="2" max="2" width="93.33203125" style="28" customWidth="1"/>
    <col min="3" max="3" width="20.6640625" style="28" customWidth="1"/>
    <col min="4" max="4" width="13" style="29" customWidth="1"/>
    <col min="5" max="16384" width="9.109375" style="29"/>
  </cols>
  <sheetData>
    <row r="1" spans="1:15" ht="15" x14ac:dyDescent="0.25">
      <c r="A1" s="384" t="s">
        <v>157</v>
      </c>
      <c r="B1" s="385"/>
      <c r="C1" s="201"/>
    </row>
    <row r="2" spans="1:15" ht="30" customHeight="1" x14ac:dyDescent="0.3">
      <c r="A2" s="136"/>
      <c r="B2" s="160"/>
      <c r="C2" s="388" t="s">
        <v>331</v>
      </c>
      <c r="D2" s="189" t="s">
        <v>86</v>
      </c>
      <c r="E2" s="383"/>
      <c r="F2" s="383"/>
      <c r="G2" s="383"/>
      <c r="H2" s="383"/>
      <c r="I2" s="383"/>
      <c r="J2" s="383"/>
    </row>
    <row r="3" spans="1:15" ht="15.6" x14ac:dyDescent="0.3">
      <c r="A3" s="136"/>
      <c r="B3" s="160"/>
      <c r="C3" s="388"/>
      <c r="D3" s="189" t="s">
        <v>87</v>
      </c>
      <c r="E3" s="383" t="s">
        <v>89</v>
      </c>
      <c r="F3" s="383"/>
      <c r="G3" s="383"/>
      <c r="H3" s="383"/>
      <c r="I3" s="383"/>
      <c r="J3" s="383"/>
    </row>
    <row r="4" spans="1:15" s="13" customFormat="1" ht="15" customHeight="1" x14ac:dyDescent="0.3">
      <c r="A4" s="137" t="s">
        <v>59</v>
      </c>
      <c r="B4" s="15" t="s">
        <v>73</v>
      </c>
      <c r="C4" s="389"/>
      <c r="D4" s="190" t="s">
        <v>88</v>
      </c>
      <c r="E4" s="191" t="s">
        <v>90</v>
      </c>
      <c r="F4" s="191" t="s">
        <v>91</v>
      </c>
      <c r="G4" s="191" t="s">
        <v>92</v>
      </c>
      <c r="H4" s="191" t="s">
        <v>93</v>
      </c>
      <c r="I4" s="191" t="s">
        <v>94</v>
      </c>
      <c r="J4" s="296" t="s">
        <v>95</v>
      </c>
    </row>
    <row r="5" spans="1:15" s="13" customFormat="1" ht="15" customHeight="1" x14ac:dyDescent="0.25">
      <c r="A5" s="137"/>
      <c r="B5" s="188"/>
      <c r="C5" s="188"/>
      <c r="D5" s="192"/>
      <c r="E5" s="189"/>
      <c r="F5" s="189"/>
      <c r="G5" s="189"/>
      <c r="H5" s="189"/>
      <c r="I5" s="189"/>
      <c r="J5" s="297"/>
    </row>
    <row r="6" spans="1:15" s="131" customFormat="1" ht="15" customHeight="1" x14ac:dyDescent="0.25">
      <c r="A6" s="132">
        <v>1</v>
      </c>
      <c r="B6" s="163" t="s">
        <v>112</v>
      </c>
      <c r="C6" s="261" t="s">
        <v>294</v>
      </c>
      <c r="D6" s="113"/>
      <c r="F6" s="29"/>
      <c r="G6" s="129"/>
      <c r="H6" s="129"/>
      <c r="I6" s="129"/>
      <c r="J6" s="47"/>
      <c r="K6" s="129"/>
      <c r="L6" s="130"/>
      <c r="M6" s="129"/>
      <c r="N6" s="129"/>
      <c r="O6" s="129"/>
    </row>
    <row r="7" spans="1:15" ht="15" x14ac:dyDescent="0.25">
      <c r="C7" s="260"/>
      <c r="J7" s="44"/>
    </row>
    <row r="8" spans="1:15" ht="15" x14ac:dyDescent="0.25">
      <c r="B8" s="133" t="s">
        <v>131</v>
      </c>
      <c r="C8" s="262"/>
      <c r="J8" s="44"/>
    </row>
    <row r="9" spans="1:15" ht="15" x14ac:dyDescent="0.25">
      <c r="A9" s="138">
        <v>2</v>
      </c>
      <c r="B9" s="31" t="s">
        <v>102</v>
      </c>
      <c r="C9" s="263" t="s">
        <v>295</v>
      </c>
      <c r="D9" s="113"/>
      <c r="E9" s="113"/>
      <c r="F9" s="113"/>
      <c r="G9" s="113"/>
      <c r="H9" s="113"/>
      <c r="I9" s="113"/>
      <c r="J9" s="287"/>
    </row>
    <row r="10" spans="1:15" ht="15" x14ac:dyDescent="0.25">
      <c r="A10" s="138">
        <v>3</v>
      </c>
      <c r="B10" s="59" t="s">
        <v>103</v>
      </c>
      <c r="C10" s="263" t="s">
        <v>296</v>
      </c>
      <c r="D10" s="113"/>
      <c r="E10" s="113"/>
      <c r="F10" s="113"/>
      <c r="G10" s="113"/>
      <c r="H10" s="113"/>
      <c r="I10" s="113"/>
      <c r="J10" s="287"/>
    </row>
    <row r="11" spans="1:15" ht="15" x14ac:dyDescent="0.25">
      <c r="A11" s="138">
        <v>4</v>
      </c>
      <c r="B11" s="59" t="s">
        <v>104</v>
      </c>
      <c r="C11" s="263" t="s">
        <v>297</v>
      </c>
      <c r="D11" s="113"/>
      <c r="E11" s="113"/>
      <c r="F11" s="113"/>
      <c r="G11" s="113"/>
      <c r="H11" s="113"/>
      <c r="I11" s="113"/>
      <c r="J11" s="287"/>
    </row>
    <row r="12" spans="1:15" ht="15" x14ac:dyDescent="0.25">
      <c r="A12" s="138">
        <v>5</v>
      </c>
      <c r="B12" s="180" t="s">
        <v>116</v>
      </c>
      <c r="C12" s="263" t="s">
        <v>298</v>
      </c>
      <c r="D12" s="113"/>
      <c r="E12" s="113"/>
      <c r="F12" s="113"/>
      <c r="G12" s="113"/>
      <c r="H12" s="113"/>
      <c r="I12" s="113"/>
      <c r="J12" s="287"/>
    </row>
    <row r="13" spans="1:15" s="44" customFormat="1" ht="15" x14ac:dyDescent="0.25">
      <c r="A13" s="138">
        <v>6</v>
      </c>
      <c r="B13" s="59" t="str">
        <f>"Common equity tier 1 before adjustments and deductions (sum of items "&amp;A9&amp;" through "&amp;A12&amp;")"</f>
        <v>Common equity tier 1 before adjustments and deductions (sum of items 2 through 5)</v>
      </c>
      <c r="C13" s="263" t="s">
        <v>332</v>
      </c>
      <c r="D13" s="158" t="str">
        <f>IF(AND(ISNUMBER(D9),ISNUMBER(D10),ISNUMBER(D11),ISNUMBER(D12)),SUM(D9:D12),"")</f>
        <v/>
      </c>
      <c r="E13" s="158" t="str">
        <f t="shared" ref="E13:J13" si="0">IF(AND(ISNUMBER(E9),ISNUMBER(E10),ISNUMBER(E11),ISNUMBER(E12)),SUM(E9:E12),"")</f>
        <v/>
      </c>
      <c r="F13" s="158" t="str">
        <f t="shared" si="0"/>
        <v/>
      </c>
      <c r="G13" s="158" t="str">
        <f t="shared" si="0"/>
        <v/>
      </c>
      <c r="H13" s="158" t="str">
        <f t="shared" si="0"/>
        <v/>
      </c>
      <c r="I13" s="158" t="str">
        <f t="shared" si="0"/>
        <v/>
      </c>
      <c r="J13" s="288" t="str">
        <f t="shared" si="0"/>
        <v/>
      </c>
    </row>
    <row r="14" spans="1:15" s="44" customFormat="1" ht="15" x14ac:dyDescent="0.25">
      <c r="A14" s="124"/>
      <c r="B14" s="46"/>
      <c r="C14" s="264"/>
      <c r="D14" s="117"/>
      <c r="E14" s="117"/>
      <c r="F14" s="117"/>
      <c r="G14" s="117"/>
      <c r="H14" s="117"/>
      <c r="I14" s="117"/>
      <c r="J14" s="289"/>
    </row>
    <row r="15" spans="1:15" s="44" customFormat="1" ht="15" x14ac:dyDescent="0.25">
      <c r="A15" s="124"/>
      <c r="B15" s="181" t="s">
        <v>105</v>
      </c>
      <c r="C15" s="262"/>
      <c r="D15" s="117"/>
      <c r="E15" s="117"/>
      <c r="F15" s="117"/>
      <c r="G15" s="117"/>
      <c r="H15" s="117"/>
      <c r="I15" s="117"/>
      <c r="J15" s="289"/>
    </row>
    <row r="16" spans="1:15" s="44" customFormat="1" ht="15" x14ac:dyDescent="0.25">
      <c r="A16" s="138">
        <v>7</v>
      </c>
      <c r="B16" s="161" t="s">
        <v>106</v>
      </c>
      <c r="C16" s="263" t="s">
        <v>299</v>
      </c>
      <c r="D16" s="113"/>
      <c r="E16" s="113"/>
      <c r="F16" s="113"/>
      <c r="G16" s="113"/>
      <c r="H16" s="113"/>
      <c r="I16" s="113"/>
      <c r="J16" s="287"/>
    </row>
    <row r="17" spans="1:10" s="44" customFormat="1" ht="15" x14ac:dyDescent="0.25">
      <c r="A17" s="138">
        <v>8</v>
      </c>
      <c r="B17" s="161" t="s">
        <v>107</v>
      </c>
      <c r="C17" s="263" t="s">
        <v>300</v>
      </c>
      <c r="D17" s="113"/>
      <c r="E17" s="113"/>
      <c r="F17" s="113"/>
      <c r="G17" s="113"/>
      <c r="H17" s="113"/>
      <c r="I17" s="113"/>
      <c r="J17" s="287"/>
    </row>
    <row r="18" spans="1:10" s="44" customFormat="1" ht="30" x14ac:dyDescent="0.25">
      <c r="A18" s="138">
        <v>9</v>
      </c>
      <c r="B18" s="161" t="s">
        <v>115</v>
      </c>
      <c r="C18" s="263" t="s">
        <v>301</v>
      </c>
      <c r="D18" s="113"/>
      <c r="E18" s="113"/>
      <c r="F18" s="113"/>
      <c r="G18" s="113"/>
      <c r="H18" s="113"/>
      <c r="I18" s="113"/>
      <c r="J18" s="287"/>
    </row>
    <row r="19" spans="1:10" s="44" customFormat="1" x14ac:dyDescent="0.3">
      <c r="A19" s="138"/>
      <c r="B19" s="182" t="s">
        <v>150</v>
      </c>
      <c r="C19" s="265"/>
      <c r="D19" s="117"/>
      <c r="E19" s="117"/>
      <c r="F19" s="117"/>
      <c r="G19" s="117"/>
      <c r="H19" s="117"/>
      <c r="I19" s="117"/>
      <c r="J19" s="289"/>
    </row>
    <row r="20" spans="1:10" s="44" customFormat="1" ht="30" x14ac:dyDescent="0.25">
      <c r="A20" s="138">
        <v>10</v>
      </c>
      <c r="B20" s="161" t="s">
        <v>117</v>
      </c>
      <c r="C20" s="263" t="s">
        <v>302</v>
      </c>
      <c r="D20" s="113"/>
      <c r="E20" s="113"/>
      <c r="F20" s="113"/>
      <c r="G20" s="113"/>
      <c r="H20" s="113"/>
      <c r="I20" s="113"/>
      <c r="J20" s="287"/>
    </row>
    <row r="21" spans="1:10" ht="30" x14ac:dyDescent="0.25">
      <c r="A21" s="138">
        <v>11</v>
      </c>
      <c r="B21" s="161" t="s">
        <v>118</v>
      </c>
      <c r="C21" s="263" t="s">
        <v>303</v>
      </c>
      <c r="D21" s="113"/>
      <c r="E21" s="113"/>
      <c r="F21" s="113"/>
      <c r="G21" s="113"/>
      <c r="H21" s="113"/>
      <c r="I21" s="113"/>
      <c r="J21" s="287"/>
    </row>
    <row r="22" spans="1:10" ht="30" x14ac:dyDescent="0.25">
      <c r="A22" s="138">
        <v>12</v>
      </c>
      <c r="B22" s="161" t="s">
        <v>119</v>
      </c>
      <c r="C22" s="263" t="s">
        <v>304</v>
      </c>
      <c r="D22" s="113"/>
      <c r="E22" s="113"/>
      <c r="F22" s="113"/>
      <c r="G22" s="113"/>
      <c r="H22" s="113"/>
      <c r="I22" s="113"/>
      <c r="J22" s="287"/>
    </row>
    <row r="23" spans="1:10" ht="45" x14ac:dyDescent="0.25">
      <c r="A23" s="138">
        <v>13</v>
      </c>
      <c r="B23" s="161" t="s">
        <v>120</v>
      </c>
      <c r="C23" s="263" t="s">
        <v>305</v>
      </c>
      <c r="D23" s="113"/>
      <c r="E23" s="113"/>
      <c r="F23" s="113"/>
      <c r="G23" s="113"/>
      <c r="H23" s="113"/>
      <c r="I23" s="113"/>
      <c r="J23" s="287"/>
    </row>
    <row r="24" spans="1:10" ht="30" x14ac:dyDescent="0.25">
      <c r="A24" s="138">
        <v>14</v>
      </c>
      <c r="B24" s="161" t="s">
        <v>121</v>
      </c>
      <c r="C24" s="263" t="s">
        <v>306</v>
      </c>
      <c r="D24" s="113"/>
      <c r="E24" s="113"/>
      <c r="F24" s="113"/>
      <c r="G24" s="113"/>
      <c r="H24" s="113"/>
      <c r="I24" s="113"/>
      <c r="J24" s="287"/>
    </row>
    <row r="25" spans="1:10" x14ac:dyDescent="0.3">
      <c r="B25" s="183" t="s">
        <v>151</v>
      </c>
      <c r="C25" s="263"/>
      <c r="D25" s="117"/>
      <c r="E25" s="117"/>
      <c r="F25" s="117"/>
      <c r="G25" s="117"/>
      <c r="H25" s="117"/>
      <c r="I25" s="117"/>
      <c r="J25" s="289"/>
    </row>
    <row r="26" spans="1:10" ht="45" x14ac:dyDescent="0.25">
      <c r="A26" s="138">
        <v>15</v>
      </c>
      <c r="B26" s="161" t="s">
        <v>122</v>
      </c>
      <c r="C26" s="263" t="s">
        <v>307</v>
      </c>
      <c r="D26" s="113"/>
      <c r="E26" s="113"/>
      <c r="F26" s="113"/>
      <c r="G26" s="113"/>
      <c r="H26" s="113"/>
      <c r="I26" s="113"/>
      <c r="J26" s="287"/>
    </row>
    <row r="27" spans="1:10" ht="45" x14ac:dyDescent="0.25">
      <c r="A27" s="138">
        <v>16</v>
      </c>
      <c r="B27" s="161" t="s">
        <v>123</v>
      </c>
      <c r="C27" s="263" t="s">
        <v>308</v>
      </c>
      <c r="D27" s="113"/>
      <c r="E27" s="113"/>
      <c r="F27" s="113"/>
      <c r="G27" s="113"/>
      <c r="H27" s="113"/>
      <c r="I27" s="113"/>
      <c r="J27" s="287"/>
    </row>
    <row r="28" spans="1:10" ht="45" x14ac:dyDescent="0.25">
      <c r="A28" s="138">
        <v>17</v>
      </c>
      <c r="B28" s="161" t="s">
        <v>124</v>
      </c>
      <c r="C28" s="263" t="s">
        <v>309</v>
      </c>
      <c r="D28" s="113"/>
      <c r="E28" s="113"/>
      <c r="F28" s="113"/>
      <c r="G28" s="113"/>
      <c r="H28" s="113"/>
      <c r="I28" s="113"/>
      <c r="J28" s="287"/>
    </row>
    <row r="29" spans="1:10" ht="28.8" x14ac:dyDescent="0.3">
      <c r="A29" s="138">
        <v>18</v>
      </c>
      <c r="B29" s="161" t="s">
        <v>108</v>
      </c>
      <c r="C29" s="263" t="s">
        <v>310</v>
      </c>
      <c r="D29" s="113"/>
      <c r="E29" s="113"/>
      <c r="F29" s="113"/>
      <c r="G29" s="113"/>
      <c r="H29" s="113"/>
      <c r="I29" s="113"/>
      <c r="J29" s="287"/>
    </row>
    <row r="30" spans="1:10" x14ac:dyDescent="0.3">
      <c r="A30" s="138">
        <v>19</v>
      </c>
      <c r="B30" s="161" t="str">
        <f>"Subtotal (item "&amp;A13&amp;" minus items "&amp;A16&amp;" through "&amp;A29&amp;")"</f>
        <v>Subtotal (item 6 minus items 7 through 18)</v>
      </c>
      <c r="C30" s="263" t="s">
        <v>311</v>
      </c>
      <c r="D30" s="123" t="str">
        <f>IF(D6=1,IF(AND(ISNUMBER(D16),ISNUMBER(D17),ISNUMBER(D18),ISNUMBER(D20),ISNUMBER(D21),ISNUMBER(D22),ISNUMBER(D23),ISNUMBER(D24),ISNUMBER(D27),ISNUMBER(D28),ISNUMBER(D29)),(D13-(SUM(D16:D24)+SUM(D27:D29))),""),IF(AND(ISNUMBER(D16),ISNUMBER(D17),ISNUMBER(D18),ISNUMBER(D26),ISNUMBER(D27),ISNUMBER(D28),ISNUMBER(D29)),(D13-(SUM(D16:D18)+SUM(D26:D29))),""))</f>
        <v/>
      </c>
      <c r="E30" s="123" t="str">
        <f>IF(D6=1,IF(AND(ISNUMBER(E16),ISNUMBER(E17),ISNUMBER(E18),ISNUMBER(E20),ISNUMBER(E21),ISNUMBER(E22),ISNUMBER(E23),ISNUMBER(E24),ISNUMBER(E27),ISNUMBER(E28),ISNUMBER(E29)),(E13-(SUM(E16:E24)+SUM(E27:E29))),""),IF(AND(ISNUMBER(E16),ISNUMBER(E17),ISNUMBER(E18),ISNUMBER(E26),ISNUMBER(E27),ISNUMBER(E28),ISNUMBER(E29)),(E13-(SUM(E16:E18)+SUM(E26:E29))),""))</f>
        <v/>
      </c>
      <c r="F30" s="123" t="str">
        <f>IF(D6=1,IF(AND(ISNUMBER(F16),ISNUMBER(F17),ISNUMBER(F18),ISNUMBER(F20),ISNUMBER(F21),ISNUMBER(F22),ISNUMBER(F23),ISNUMBER(F24),ISNUMBER(F27),ISNUMBER(F28),ISNUMBER(F29)),(F13-(SUM(F16:F24)+SUM(F27:F29))),""),IF(AND(ISNUMBER(F16),ISNUMBER(F17),ISNUMBER(F18),ISNUMBER(F26),ISNUMBER(F27),ISNUMBER(F28),ISNUMBER(F29)),(F13-(SUM(F16:F18)+SUM(F26:F29))),""))</f>
        <v/>
      </c>
      <c r="G30" s="123" t="str">
        <f>IF(D6=1,IF(AND(ISNUMBER(G16),ISNUMBER(G17),ISNUMBER(G18),ISNUMBER(G20),ISNUMBER(G21),ISNUMBER(G22),ISNUMBER(G23),ISNUMBER(G24),ISNUMBER(G27),ISNUMBER(G28),ISNUMBER(G29)),(G13-(SUM(G16:G24)+SUM(G27:G29))),""),IF(AND(ISNUMBER(G16),ISNUMBER(G17),ISNUMBER(G18),ISNUMBER(G26),ISNUMBER(G27),ISNUMBER(G28),ISNUMBER(G29)),(G13-(SUM(G16:G18)+SUM(G26:G29))),""))</f>
        <v/>
      </c>
      <c r="H30" s="123" t="str">
        <f>IF(D6=1,IF(AND(ISNUMBER(H16),ISNUMBER(H17),ISNUMBER(H18),ISNUMBER(H20),ISNUMBER(H21),ISNUMBER(H22),ISNUMBER(H23),ISNUMBER(H24),ISNUMBER(H27),ISNUMBER(H28),ISNUMBER(H29)),(H13-(SUM(H16:H24)+SUM(H27:H29))),""),IF(AND(ISNUMBER(H16),ISNUMBER(H17),ISNUMBER(H18),ISNUMBER(H26),ISNUMBER(H27),ISNUMBER(H28),ISNUMBER(H29)),(H13-(SUM(H16:H18)+SUM(H26:H29))),""))</f>
        <v/>
      </c>
      <c r="I30" s="123" t="str">
        <f>IF(D6=1,IF(AND(ISNUMBER(I16),ISNUMBER(I17),ISNUMBER(I18),ISNUMBER(I20),ISNUMBER(I21),ISNUMBER(I22),ISNUMBER(I23),ISNUMBER(I24),ISNUMBER(I27),ISNUMBER(I28),ISNUMBER(I29)),(I13-(SUM(I16:I24)+SUM(I27:I29))),""),IF(AND(ISNUMBER(I16),ISNUMBER(I17),ISNUMBER(I18),ISNUMBER(I26),ISNUMBER(I27),ISNUMBER(I28),ISNUMBER(I29)),(I13-(SUM(I16:I18)+SUM(I26:I29))),""))</f>
        <v/>
      </c>
      <c r="J30" s="290" t="str">
        <f>IF(D6=1,IF(AND(ISNUMBER(J16),ISNUMBER(J17),ISNUMBER(J18),ISNUMBER(J20),ISNUMBER(J21),ISNUMBER(J22),ISNUMBER(J23),ISNUMBER(J24),ISNUMBER(J27),ISNUMBER(J28),ISNUMBER(J29)),(J13-(SUM(J16:J24)+SUM(J27:J29))),""),IF(AND(ISNUMBER(J16),ISNUMBER(J17),ISNUMBER(J18),ISNUMBER(J26),ISNUMBER(J27),ISNUMBER(J28),ISNUMBER(J29)),(J13-(SUM(J16:J18)+SUM(J26:J29))),""))</f>
        <v/>
      </c>
    </row>
    <row r="31" spans="1:10" ht="43.2" x14ac:dyDescent="0.3">
      <c r="A31" s="138">
        <v>20</v>
      </c>
      <c r="B31" s="161" t="s">
        <v>148</v>
      </c>
      <c r="C31" s="263" t="s">
        <v>312</v>
      </c>
      <c r="D31" s="123" t="str">
        <f>'Exceptions Bucket Calc'!C12</f>
        <v/>
      </c>
      <c r="E31" s="123" t="str">
        <f>'Exceptions Bucket Calc'!D12</f>
        <v/>
      </c>
      <c r="F31" s="123" t="str">
        <f>'Exceptions Bucket Calc'!E12</f>
        <v/>
      </c>
      <c r="G31" s="123" t="str">
        <f>'Exceptions Bucket Calc'!F12</f>
        <v/>
      </c>
      <c r="H31" s="123" t="str">
        <f>'Exceptions Bucket Calc'!G12</f>
        <v/>
      </c>
      <c r="I31" s="123" t="str">
        <f>'Exceptions Bucket Calc'!H12</f>
        <v/>
      </c>
      <c r="J31" s="290" t="str">
        <f>'Exceptions Bucket Calc'!I12</f>
        <v/>
      </c>
    </row>
    <row r="32" spans="1:10" ht="28.8" x14ac:dyDescent="0.3">
      <c r="A32" s="138">
        <v>21</v>
      </c>
      <c r="B32" s="161" t="s">
        <v>149</v>
      </c>
      <c r="C32" s="263" t="s">
        <v>313</v>
      </c>
      <c r="D32" s="123" t="str">
        <f>'Exceptions Bucket Calc'!C19</f>
        <v/>
      </c>
      <c r="E32" s="123" t="str">
        <f>'Exceptions Bucket Calc'!D19</f>
        <v/>
      </c>
      <c r="F32" s="123" t="str">
        <f>'Exceptions Bucket Calc'!E19</f>
        <v/>
      </c>
      <c r="G32" s="123" t="str">
        <f>'Exceptions Bucket Calc'!F19</f>
        <v/>
      </c>
      <c r="H32" s="123" t="str">
        <f>'Exceptions Bucket Calc'!G19</f>
        <v/>
      </c>
      <c r="I32" s="123" t="str">
        <f>'Exceptions Bucket Calc'!H19</f>
        <v/>
      </c>
      <c r="J32" s="290" t="str">
        <f>'Exceptions Bucket Calc'!I19</f>
        <v/>
      </c>
    </row>
    <row r="33" spans="1:10" ht="43.2" x14ac:dyDescent="0.3">
      <c r="A33" s="138">
        <v>22</v>
      </c>
      <c r="B33" s="161" t="s">
        <v>147</v>
      </c>
      <c r="C33" s="263" t="s">
        <v>314</v>
      </c>
      <c r="D33" s="123" t="str">
        <f>'Exceptions Bucket Calc'!C24</f>
        <v/>
      </c>
      <c r="E33" s="123" t="str">
        <f>'Exceptions Bucket Calc'!D24</f>
        <v/>
      </c>
      <c r="F33" s="123" t="str">
        <f>'Exceptions Bucket Calc'!E24</f>
        <v/>
      </c>
      <c r="G33" s="123" t="str">
        <f>'Exceptions Bucket Calc'!F24</f>
        <v/>
      </c>
      <c r="H33" s="123" t="str">
        <f>'Exceptions Bucket Calc'!G24</f>
        <v/>
      </c>
      <c r="I33" s="123" t="str">
        <f>'Exceptions Bucket Calc'!H24</f>
        <v/>
      </c>
      <c r="J33" s="290" t="str">
        <f>'Exceptions Bucket Calc'!I24</f>
        <v/>
      </c>
    </row>
    <row r="34" spans="1:10" ht="72" x14ac:dyDescent="0.3">
      <c r="A34" s="138">
        <v>23</v>
      </c>
      <c r="B34" s="161" t="s">
        <v>146</v>
      </c>
      <c r="C34" s="263" t="s">
        <v>315</v>
      </c>
      <c r="D34" s="123" t="str">
        <f>'Exceptions Bucket Calc'!C31</f>
        <v/>
      </c>
      <c r="E34" s="123" t="str">
        <f>'Exceptions Bucket Calc'!D31</f>
        <v/>
      </c>
      <c r="F34" s="123" t="str">
        <f>'Exceptions Bucket Calc'!E31</f>
        <v/>
      </c>
      <c r="G34" s="123" t="str">
        <f>'Exceptions Bucket Calc'!F31</f>
        <v/>
      </c>
      <c r="H34" s="123" t="str">
        <f>'Exceptions Bucket Calc'!G31</f>
        <v/>
      </c>
      <c r="I34" s="123" t="str">
        <f>'Exceptions Bucket Calc'!H31</f>
        <v/>
      </c>
      <c r="J34" s="290" t="str">
        <f>'Exceptions Bucket Calc'!I31</f>
        <v/>
      </c>
    </row>
    <row r="35" spans="1:10" ht="28.8" x14ac:dyDescent="0.3">
      <c r="A35" s="138">
        <v>24</v>
      </c>
      <c r="B35" s="161" t="str">
        <f>"Deductions applied to common equity tier 1 capital due to insufficient amount of additional tier 1 capital and tier 2 capital to cover deductions"</f>
        <v>Deductions applied to common equity tier 1 capital due to insufficient amount of additional tier 1 capital and tier 2 capital to cover deductions</v>
      </c>
      <c r="C35" s="263" t="s">
        <v>316</v>
      </c>
      <c r="D35" s="113"/>
      <c r="E35" s="113"/>
      <c r="F35" s="113"/>
      <c r="G35" s="113"/>
      <c r="H35" s="113"/>
      <c r="I35" s="113"/>
      <c r="J35" s="287"/>
    </row>
    <row r="36" spans="1:10" x14ac:dyDescent="0.3">
      <c r="A36" s="138">
        <v>25</v>
      </c>
      <c r="B36" s="161" t="str">
        <f>"Total adjustments and deductions for common equity tier 1 capital (sum of items "&amp;A31&amp;" through "&amp;A35&amp;")"</f>
        <v>Total adjustments and deductions for common equity tier 1 capital (sum of items 20 through 24)</v>
      </c>
      <c r="C36" s="263" t="s">
        <v>317</v>
      </c>
      <c r="D36" s="122" t="str">
        <f>IF(AND(ISNUMBER(D31),ISNUMBER(D32),ISNUMBER(D33),ISNUMBER(D34),ISNUMBER(D35)),SUM(D31:D35),"")</f>
        <v/>
      </c>
      <c r="E36" s="122" t="str">
        <f t="shared" ref="E36:J36" si="1">IF(AND(ISNUMBER(E31),ISNUMBER(E32),ISNUMBER(E33),ISNUMBER(E34),ISNUMBER(E35)),SUM(E31:E35),"")</f>
        <v/>
      </c>
      <c r="F36" s="122" t="str">
        <f t="shared" si="1"/>
        <v/>
      </c>
      <c r="G36" s="122" t="str">
        <f t="shared" si="1"/>
        <v/>
      </c>
      <c r="H36" s="122" t="str">
        <f t="shared" si="1"/>
        <v/>
      </c>
      <c r="I36" s="122" t="str">
        <f t="shared" si="1"/>
        <v/>
      </c>
      <c r="J36" s="291" t="str">
        <f t="shared" si="1"/>
        <v/>
      </c>
    </row>
    <row r="37" spans="1:10" x14ac:dyDescent="0.3">
      <c r="A37" s="138">
        <v>26</v>
      </c>
      <c r="B37" s="161" t="str">
        <f>"Common equity tier 1 capital (item "&amp;A30&amp;" minus item "&amp;A36&amp;")"</f>
        <v>Common equity tier 1 capital (item 19 minus item 25)</v>
      </c>
      <c r="C37" s="263" t="s">
        <v>318</v>
      </c>
      <c r="D37" s="122" t="str">
        <f>IF(AND(ISNUMBER(D30),ISNUMBER(D36)),(D30-D36),"")</f>
        <v/>
      </c>
      <c r="E37" s="122" t="str">
        <f t="shared" ref="E37:J37" si="2">IF(AND(ISNUMBER(E30),ISNUMBER(E36)),(E30-E36),"")</f>
        <v/>
      </c>
      <c r="F37" s="122" t="str">
        <f t="shared" si="2"/>
        <v/>
      </c>
      <c r="G37" s="122" t="str">
        <f t="shared" si="2"/>
        <v/>
      </c>
      <c r="H37" s="122" t="str">
        <f t="shared" si="2"/>
        <v/>
      </c>
      <c r="I37" s="122" t="str">
        <f t="shared" si="2"/>
        <v/>
      </c>
      <c r="J37" s="291" t="str">
        <f t="shared" si="2"/>
        <v/>
      </c>
    </row>
    <row r="38" spans="1:10" x14ac:dyDescent="0.3">
      <c r="B38" s="31"/>
      <c r="C38" s="266"/>
      <c r="D38" s="114"/>
      <c r="E38" s="114"/>
      <c r="F38" s="114"/>
      <c r="G38" s="114"/>
      <c r="H38" s="114"/>
      <c r="I38" s="114"/>
      <c r="J38" s="292"/>
    </row>
    <row r="39" spans="1:10" x14ac:dyDescent="0.3">
      <c r="B39" s="134" t="s">
        <v>113</v>
      </c>
      <c r="C39" s="267"/>
      <c r="D39" s="114"/>
      <c r="E39" s="114"/>
      <c r="F39" s="114"/>
      <c r="G39" s="114"/>
      <c r="H39" s="114"/>
      <c r="I39" s="114"/>
      <c r="J39" s="292"/>
    </row>
    <row r="40" spans="1:10" x14ac:dyDescent="0.3">
      <c r="A40" s="138">
        <v>27</v>
      </c>
      <c r="B40" s="180" t="s">
        <v>125</v>
      </c>
      <c r="C40" s="263" t="s">
        <v>319</v>
      </c>
      <c r="D40" s="113"/>
      <c r="E40" s="113"/>
      <c r="F40" s="113"/>
      <c r="G40" s="113"/>
      <c r="H40" s="113"/>
      <c r="I40" s="113"/>
      <c r="J40" s="287"/>
    </row>
    <row r="41" spans="1:10" x14ac:dyDescent="0.3">
      <c r="A41" s="138">
        <v>28</v>
      </c>
      <c r="B41" s="59" t="s">
        <v>127</v>
      </c>
      <c r="C41" s="263" t="s">
        <v>320</v>
      </c>
      <c r="D41" s="113"/>
      <c r="E41" s="113"/>
      <c r="F41" s="113"/>
      <c r="G41" s="113"/>
      <c r="H41" s="113"/>
      <c r="I41" s="113"/>
      <c r="J41" s="287"/>
    </row>
    <row r="42" spans="1:10" x14ac:dyDescent="0.3">
      <c r="A42" s="138">
        <v>29</v>
      </c>
      <c r="B42" s="180" t="str">
        <f>"Additional tier 1 capital before deductions (sum of items "&amp;A40&amp;" through "&amp;A41&amp;")"</f>
        <v>Additional tier 1 capital before deductions (sum of items 27 through 28)</v>
      </c>
      <c r="C42" s="263" t="s">
        <v>321</v>
      </c>
      <c r="D42" s="158" t="str">
        <f>IF(AND(ISNUMBER(D40),ISNUMBER(D41)),SUM(D40:D41),"")</f>
        <v/>
      </c>
      <c r="E42" s="158" t="str">
        <f t="shared" ref="E42:J42" si="3">IF(AND(ISNUMBER(E40),ISNUMBER(E41)),SUM(E40:E41),"")</f>
        <v/>
      </c>
      <c r="F42" s="158" t="str">
        <f t="shared" si="3"/>
        <v/>
      </c>
      <c r="G42" s="158" t="str">
        <f t="shared" si="3"/>
        <v/>
      </c>
      <c r="H42" s="158" t="str">
        <f t="shared" si="3"/>
        <v/>
      </c>
      <c r="I42" s="158" t="str">
        <f t="shared" si="3"/>
        <v/>
      </c>
      <c r="J42" s="288" t="str">
        <f t="shared" si="3"/>
        <v/>
      </c>
    </row>
    <row r="43" spans="1:10" x14ac:dyDescent="0.3">
      <c r="A43" s="138">
        <v>30</v>
      </c>
      <c r="B43" s="180" t="s">
        <v>126</v>
      </c>
      <c r="C43" s="263" t="s">
        <v>322</v>
      </c>
      <c r="D43" s="113"/>
      <c r="E43" s="113"/>
      <c r="F43" s="113"/>
      <c r="G43" s="113"/>
      <c r="H43" s="113"/>
      <c r="I43" s="113"/>
      <c r="J43" s="287"/>
    </row>
    <row r="44" spans="1:10" x14ac:dyDescent="0.3">
      <c r="A44" s="138">
        <v>31</v>
      </c>
      <c r="B44" s="180" t="str">
        <f>"Additional tier 1 capital (greater of item "&amp;A42&amp;" minus item "&amp;A43&amp;" or zero)"</f>
        <v>Additional tier 1 capital (greater of item 29 minus item 30 or zero)</v>
      </c>
      <c r="C44" s="263" t="s">
        <v>323</v>
      </c>
      <c r="D44" s="123" t="str">
        <f t="shared" ref="D44:J44" si="4">IF(AND(ISNUMBER(D42),ISNUMBER(D43)),MAX(D42-D43,0),"")</f>
        <v/>
      </c>
      <c r="E44" s="123" t="str">
        <f t="shared" si="4"/>
        <v/>
      </c>
      <c r="F44" s="123" t="str">
        <f t="shared" si="4"/>
        <v/>
      </c>
      <c r="G44" s="123" t="str">
        <f t="shared" si="4"/>
        <v/>
      </c>
      <c r="H44" s="123" t="str">
        <f t="shared" si="4"/>
        <v/>
      </c>
      <c r="I44" s="123" t="str">
        <f t="shared" si="4"/>
        <v/>
      </c>
      <c r="J44" s="290" t="str">
        <f t="shared" si="4"/>
        <v/>
      </c>
    </row>
    <row r="45" spans="1:10" x14ac:dyDescent="0.3">
      <c r="B45" s="31"/>
      <c r="C45" s="263"/>
      <c r="D45" s="114"/>
      <c r="E45" s="114"/>
      <c r="F45" s="114"/>
      <c r="G45" s="114"/>
      <c r="H45" s="114"/>
      <c r="I45" s="114"/>
      <c r="J45" s="292"/>
    </row>
    <row r="46" spans="1:10" x14ac:dyDescent="0.3">
      <c r="B46" s="135" t="s">
        <v>132</v>
      </c>
      <c r="C46" s="268"/>
      <c r="D46" s="114"/>
      <c r="E46" s="114"/>
      <c r="F46" s="114"/>
      <c r="G46" s="114"/>
      <c r="H46" s="114"/>
      <c r="I46" s="114"/>
      <c r="J46" s="292"/>
    </row>
    <row r="47" spans="1:10" x14ac:dyDescent="0.3">
      <c r="A47" s="138">
        <v>32</v>
      </c>
      <c r="B47" s="31" t="str">
        <f>"Tier 1 capital (sum of items "&amp;A37&amp;" and "&amp;A44&amp;")"</f>
        <v>Tier 1 capital (sum of items 26 and 31)</v>
      </c>
      <c r="C47" s="263" t="s">
        <v>324</v>
      </c>
      <c r="D47" s="123" t="str">
        <f t="shared" ref="D47:J47" si="5">IF(AND(ISNUMBER(D37),ISNUMBER(D44)),D37+D44,"")</f>
        <v/>
      </c>
      <c r="E47" s="123" t="str">
        <f t="shared" si="5"/>
        <v/>
      </c>
      <c r="F47" s="123" t="str">
        <f t="shared" si="5"/>
        <v/>
      </c>
      <c r="G47" s="123" t="str">
        <f t="shared" si="5"/>
        <v/>
      </c>
      <c r="H47" s="123" t="str">
        <f t="shared" si="5"/>
        <v/>
      </c>
      <c r="I47" s="123" t="str">
        <f t="shared" si="5"/>
        <v/>
      </c>
      <c r="J47" s="290" t="str">
        <f t="shared" si="5"/>
        <v/>
      </c>
    </row>
    <row r="48" spans="1:10" x14ac:dyDescent="0.3">
      <c r="B48" s="32"/>
      <c r="C48" s="269"/>
      <c r="D48" s="149"/>
      <c r="E48" s="149"/>
      <c r="F48" s="149"/>
      <c r="G48" s="149"/>
      <c r="H48" s="149"/>
      <c r="I48" s="149"/>
      <c r="J48" s="293"/>
    </row>
    <row r="49" spans="1:31" x14ac:dyDescent="0.3">
      <c r="A49" s="139"/>
      <c r="B49" s="91" t="s">
        <v>183</v>
      </c>
      <c r="C49" s="270"/>
      <c r="J49" s="294"/>
    </row>
    <row r="50" spans="1:31" x14ac:dyDescent="0.3">
      <c r="A50" s="139">
        <v>33</v>
      </c>
      <c r="B50" s="45" t="s">
        <v>133</v>
      </c>
      <c r="C50" s="263"/>
      <c r="D50" s="113"/>
      <c r="E50" s="113"/>
      <c r="F50" s="113"/>
      <c r="G50" s="113"/>
      <c r="H50" s="113"/>
      <c r="I50" s="113"/>
      <c r="J50" s="287"/>
    </row>
    <row r="51" spans="1:31" x14ac:dyDescent="0.3">
      <c r="A51" s="139">
        <v>34</v>
      </c>
      <c r="B51" s="45" t="s">
        <v>134</v>
      </c>
      <c r="C51" s="263"/>
      <c r="D51" s="113"/>
      <c r="E51" s="113"/>
      <c r="F51" s="113"/>
      <c r="G51" s="113"/>
      <c r="H51" s="113"/>
      <c r="I51" s="113"/>
      <c r="J51" s="287"/>
    </row>
    <row r="52" spans="1:31" x14ac:dyDescent="0.3">
      <c r="A52" s="139">
        <v>35</v>
      </c>
      <c r="B52" s="162" t="s">
        <v>159</v>
      </c>
      <c r="C52" s="263" t="s">
        <v>325</v>
      </c>
      <c r="D52" s="113"/>
      <c r="E52" s="113"/>
      <c r="F52" s="113"/>
      <c r="G52" s="113"/>
      <c r="H52" s="113"/>
      <c r="I52" s="113"/>
      <c r="J52" s="287"/>
    </row>
    <row r="53" spans="1:31" x14ac:dyDescent="0.3">
      <c r="A53" s="139">
        <v>36</v>
      </c>
      <c r="B53" s="162" t="s">
        <v>135</v>
      </c>
      <c r="C53" s="263" t="s">
        <v>326</v>
      </c>
      <c r="D53" s="113"/>
      <c r="E53" s="113"/>
      <c r="F53" s="113"/>
      <c r="G53" s="113"/>
      <c r="H53" s="113"/>
      <c r="I53" s="113"/>
      <c r="J53" s="287"/>
    </row>
    <row r="54" spans="1:31" x14ac:dyDescent="0.3">
      <c r="A54" s="139">
        <v>37</v>
      </c>
      <c r="B54" s="162" t="s">
        <v>136</v>
      </c>
      <c r="C54" s="263" t="s">
        <v>327</v>
      </c>
      <c r="D54" s="113"/>
      <c r="E54" s="113"/>
      <c r="F54" s="113"/>
      <c r="G54" s="113"/>
      <c r="H54" s="113"/>
      <c r="I54" s="113"/>
      <c r="J54" s="287"/>
    </row>
    <row r="55" spans="1:31" x14ac:dyDescent="0.3">
      <c r="A55" s="139">
        <v>38</v>
      </c>
      <c r="B55" s="33" t="s">
        <v>137</v>
      </c>
      <c r="C55" s="271"/>
      <c r="D55" s="113"/>
      <c r="E55" s="113"/>
      <c r="F55" s="113"/>
      <c r="G55" s="113"/>
      <c r="H55" s="113"/>
      <c r="I55" s="113"/>
      <c r="J55" s="287"/>
    </row>
    <row r="56" spans="1:31" x14ac:dyDescent="0.3">
      <c r="A56" s="139">
        <v>39</v>
      </c>
      <c r="B56" s="33" t="s">
        <v>138</v>
      </c>
      <c r="C56" s="271"/>
      <c r="D56" s="113"/>
      <c r="E56" s="113"/>
      <c r="F56" s="113"/>
      <c r="G56" s="113"/>
      <c r="H56" s="113"/>
      <c r="I56" s="113"/>
      <c r="J56" s="287"/>
    </row>
    <row r="57" spans="1:31" s="34" customFormat="1" x14ac:dyDescent="0.3">
      <c r="A57" s="139"/>
      <c r="B57" s="33"/>
      <c r="C57" s="271"/>
      <c r="J57" s="294"/>
    </row>
    <row r="58" spans="1:31" s="34" customFormat="1" x14ac:dyDescent="0.3">
      <c r="A58" s="138"/>
      <c r="B58" s="91" t="s">
        <v>62</v>
      </c>
      <c r="C58" s="272"/>
      <c r="J58" s="294"/>
    </row>
    <row r="59" spans="1:31" ht="28.8" x14ac:dyDescent="0.3">
      <c r="A59" s="138">
        <v>40</v>
      </c>
      <c r="B59" s="57" t="s">
        <v>71</v>
      </c>
      <c r="C59" s="272"/>
      <c r="D59" s="100" t="str">
        <f t="shared" ref="D59:J59" si="6">IF(D63=0,"Yes","No")</f>
        <v>No</v>
      </c>
      <c r="E59" s="100" t="str">
        <f t="shared" si="6"/>
        <v>No</v>
      </c>
      <c r="F59" s="100" t="str">
        <f t="shared" si="6"/>
        <v>No</v>
      </c>
      <c r="G59" s="100" t="str">
        <f t="shared" si="6"/>
        <v>No</v>
      </c>
      <c r="H59" s="100" t="str">
        <f t="shared" si="6"/>
        <v>No</v>
      </c>
      <c r="I59" s="100" t="str">
        <f t="shared" si="6"/>
        <v>No</v>
      </c>
      <c r="J59" s="295" t="str">
        <f t="shared" si="6"/>
        <v>No</v>
      </c>
    </row>
    <row r="60" spans="1:31" s="20" customFormat="1" x14ac:dyDescent="0.3">
      <c r="A60" s="139"/>
      <c r="B60" s="35"/>
      <c r="C60" s="35"/>
      <c r="D60" s="99"/>
      <c r="E60" s="99"/>
      <c r="F60" s="99"/>
      <c r="G60" s="99"/>
      <c r="H60" s="99"/>
      <c r="I60" s="99"/>
      <c r="J60" s="99"/>
    </row>
    <row r="61" spans="1:31" s="38" customFormat="1" x14ac:dyDescent="0.3">
      <c r="A61" s="386"/>
      <c r="B61" s="387"/>
      <c r="C61" s="387"/>
      <c r="D61" s="387"/>
      <c r="E61" s="387"/>
      <c r="F61" s="387"/>
      <c r="G61" s="387"/>
      <c r="H61" s="387"/>
      <c r="I61" s="387"/>
      <c r="J61" s="387"/>
    </row>
    <row r="62" spans="1:31" s="20" customFormat="1" x14ac:dyDescent="0.3">
      <c r="A62" s="139"/>
      <c r="B62" s="33"/>
      <c r="C62" s="33"/>
      <c r="D62" s="99"/>
      <c r="E62" s="98"/>
      <c r="F62" s="98"/>
      <c r="G62" s="98"/>
      <c r="H62" s="98"/>
      <c r="I62" s="98"/>
      <c r="J62" s="98"/>
    </row>
    <row r="63" spans="1:31" s="38" customFormat="1" x14ac:dyDescent="0.3">
      <c r="A63" s="140"/>
      <c r="B63" s="34"/>
      <c r="C63" s="34"/>
      <c r="D63" s="128">
        <f>SUM(D64:D117)</f>
        <v>39</v>
      </c>
      <c r="E63" s="128">
        <f t="shared" ref="E63:J63" si="7">SUM(E64:E117)</f>
        <v>38</v>
      </c>
      <c r="F63" s="128">
        <f t="shared" si="7"/>
        <v>38</v>
      </c>
      <c r="G63" s="128">
        <f t="shared" si="7"/>
        <v>38</v>
      </c>
      <c r="H63" s="128">
        <f t="shared" si="7"/>
        <v>38</v>
      </c>
      <c r="I63" s="128">
        <f t="shared" si="7"/>
        <v>38</v>
      </c>
      <c r="J63" s="128">
        <f t="shared" si="7"/>
        <v>38</v>
      </c>
      <c r="K63" s="34"/>
      <c r="L63" s="34"/>
      <c r="M63" s="34"/>
      <c r="N63" s="34"/>
      <c r="O63" s="34"/>
      <c r="P63" s="34"/>
      <c r="Q63" s="34"/>
      <c r="R63" s="34"/>
      <c r="S63" s="34"/>
      <c r="T63" s="34"/>
      <c r="U63" s="34"/>
      <c r="V63" s="34"/>
      <c r="W63" s="34"/>
      <c r="X63" s="34"/>
      <c r="Y63" s="34"/>
      <c r="Z63" s="34"/>
      <c r="AA63" s="34"/>
      <c r="AB63" s="34"/>
      <c r="AC63" s="34"/>
      <c r="AD63" s="34"/>
      <c r="AE63" s="34"/>
    </row>
    <row r="64" spans="1:31" s="38" customFormat="1" x14ac:dyDescent="0.3">
      <c r="A64" s="140"/>
      <c r="B64" s="179"/>
      <c r="C64" s="179"/>
      <c r="D64" s="154">
        <f>IF(ISNUMBER(D6),0,1)</f>
        <v>1</v>
      </c>
      <c r="E64" s="154"/>
      <c r="F64" s="154"/>
      <c r="G64" s="154"/>
      <c r="H64" s="154"/>
      <c r="I64" s="154"/>
      <c r="J64" s="154"/>
      <c r="K64" s="34"/>
      <c r="L64" s="34"/>
      <c r="M64" s="34"/>
      <c r="N64" s="34"/>
      <c r="O64" s="34"/>
      <c r="P64" s="34"/>
      <c r="Q64" s="34"/>
      <c r="R64" s="34"/>
      <c r="S64" s="34"/>
      <c r="T64" s="34"/>
      <c r="U64" s="34"/>
      <c r="V64" s="34"/>
      <c r="W64" s="34"/>
      <c r="X64" s="34"/>
      <c r="Y64" s="34"/>
      <c r="Z64" s="34"/>
      <c r="AA64" s="34"/>
      <c r="AB64" s="34"/>
      <c r="AC64" s="34"/>
      <c r="AD64" s="34"/>
      <c r="AE64" s="34"/>
    </row>
    <row r="65" spans="1:31" s="38" customFormat="1" x14ac:dyDescent="0.3">
      <c r="A65" s="140"/>
      <c r="B65" s="34"/>
      <c r="C65" s="34"/>
      <c r="D65" s="154"/>
      <c r="E65" s="154"/>
      <c r="F65" s="154"/>
      <c r="G65" s="154"/>
      <c r="H65" s="154"/>
      <c r="I65" s="154"/>
      <c r="J65" s="154"/>
      <c r="K65" s="34"/>
      <c r="L65" s="34"/>
      <c r="M65" s="34"/>
      <c r="N65" s="34"/>
      <c r="O65" s="34"/>
      <c r="P65" s="34"/>
      <c r="Q65" s="34"/>
      <c r="R65" s="34"/>
      <c r="S65" s="34"/>
      <c r="T65" s="34"/>
      <c r="U65" s="34"/>
      <c r="V65" s="34"/>
      <c r="W65" s="34"/>
      <c r="X65" s="34"/>
      <c r="Y65" s="34"/>
      <c r="Z65" s="34"/>
      <c r="AA65" s="34"/>
      <c r="AB65" s="34"/>
      <c r="AC65" s="34"/>
      <c r="AD65" s="34"/>
      <c r="AE65" s="34"/>
    </row>
    <row r="66" spans="1:31" s="38" customFormat="1" x14ac:dyDescent="0.3">
      <c r="A66" s="140"/>
      <c r="B66" s="34"/>
      <c r="C66" s="34"/>
      <c r="D66" s="154"/>
      <c r="E66" s="154"/>
      <c r="F66" s="154"/>
      <c r="G66" s="154"/>
      <c r="H66" s="154"/>
      <c r="I66" s="154"/>
      <c r="J66" s="154"/>
      <c r="K66" s="34"/>
      <c r="L66" s="34"/>
      <c r="M66" s="34"/>
      <c r="N66" s="34"/>
      <c r="O66" s="34"/>
      <c r="P66" s="34"/>
      <c r="Q66" s="34"/>
      <c r="R66" s="34"/>
      <c r="S66" s="34"/>
      <c r="T66" s="34"/>
      <c r="U66" s="34"/>
      <c r="V66" s="34"/>
      <c r="W66" s="34"/>
      <c r="X66" s="34"/>
      <c r="Y66" s="34"/>
      <c r="Z66" s="34"/>
      <c r="AA66" s="34"/>
      <c r="AB66" s="34"/>
      <c r="AC66" s="34"/>
      <c r="AD66" s="34"/>
      <c r="AE66" s="34"/>
    </row>
    <row r="67" spans="1:31" s="38" customFormat="1" x14ac:dyDescent="0.3">
      <c r="A67" s="140"/>
      <c r="B67" s="34"/>
      <c r="C67" s="34"/>
      <c r="D67" s="154"/>
      <c r="E67" s="154"/>
      <c r="F67" s="154"/>
      <c r="G67" s="154"/>
      <c r="H67" s="154"/>
      <c r="I67" s="154"/>
      <c r="J67" s="154"/>
      <c r="K67" s="34"/>
      <c r="L67" s="34"/>
      <c r="M67" s="34"/>
      <c r="N67" s="34"/>
      <c r="O67" s="34"/>
      <c r="P67" s="34"/>
      <c r="Q67" s="34"/>
      <c r="R67" s="34"/>
      <c r="S67" s="34"/>
      <c r="T67" s="34"/>
      <c r="U67" s="34"/>
      <c r="V67" s="34"/>
      <c r="W67" s="34"/>
      <c r="X67" s="34"/>
      <c r="Y67" s="34"/>
      <c r="Z67" s="34"/>
      <c r="AA67" s="34"/>
      <c r="AB67" s="34"/>
      <c r="AC67" s="34"/>
      <c r="AD67" s="34"/>
      <c r="AE67" s="34"/>
    </row>
    <row r="68" spans="1:31" s="38" customFormat="1" x14ac:dyDescent="0.3">
      <c r="A68" s="140"/>
      <c r="B68" s="34"/>
      <c r="C68" s="34"/>
      <c r="D68" s="154"/>
      <c r="E68" s="154"/>
      <c r="F68" s="154"/>
      <c r="G68" s="154"/>
      <c r="H68" s="154"/>
      <c r="I68" s="154"/>
      <c r="J68" s="154"/>
      <c r="K68" s="34"/>
      <c r="L68" s="34"/>
      <c r="M68" s="34"/>
      <c r="N68" s="34"/>
      <c r="O68" s="34"/>
      <c r="P68" s="34"/>
      <c r="Q68" s="34"/>
      <c r="R68" s="34"/>
      <c r="S68" s="34"/>
      <c r="T68" s="34"/>
      <c r="U68" s="34"/>
      <c r="V68" s="34"/>
      <c r="W68" s="34"/>
      <c r="X68" s="34"/>
      <c r="Y68" s="34"/>
      <c r="Z68" s="34"/>
      <c r="AA68" s="34"/>
      <c r="AB68" s="34"/>
      <c r="AC68" s="34"/>
      <c r="AD68" s="34"/>
      <c r="AE68" s="34"/>
    </row>
    <row r="69" spans="1:31" s="38" customFormat="1" x14ac:dyDescent="0.3">
      <c r="A69" s="140"/>
      <c r="B69" s="34"/>
      <c r="C69" s="34"/>
      <c r="D69" s="154">
        <f t="shared" ref="D69:J73" si="8">IF(ISNUMBER(D9),0,1)</f>
        <v>1</v>
      </c>
      <c r="E69" s="154">
        <f t="shared" si="8"/>
        <v>1</v>
      </c>
      <c r="F69" s="154">
        <f t="shared" si="8"/>
        <v>1</v>
      </c>
      <c r="G69" s="154">
        <f t="shared" si="8"/>
        <v>1</v>
      </c>
      <c r="H69" s="154">
        <f t="shared" si="8"/>
        <v>1</v>
      </c>
      <c r="I69" s="154">
        <f t="shared" si="8"/>
        <v>1</v>
      </c>
      <c r="J69" s="154">
        <f t="shared" si="8"/>
        <v>1</v>
      </c>
      <c r="K69" s="34"/>
      <c r="L69" s="34"/>
      <c r="M69" s="34"/>
      <c r="N69" s="34"/>
      <c r="O69" s="34"/>
      <c r="P69" s="34"/>
      <c r="Q69" s="34"/>
      <c r="R69" s="34"/>
      <c r="S69" s="34"/>
      <c r="T69" s="34"/>
      <c r="U69" s="34"/>
      <c r="V69" s="34"/>
      <c r="W69" s="34"/>
      <c r="X69" s="34"/>
      <c r="Y69" s="34"/>
      <c r="Z69" s="34"/>
      <c r="AA69" s="34"/>
      <c r="AB69" s="34"/>
      <c r="AC69" s="34"/>
      <c r="AD69" s="34"/>
      <c r="AE69" s="34"/>
    </row>
    <row r="70" spans="1:31" s="38" customFormat="1" x14ac:dyDescent="0.3">
      <c r="A70" s="140"/>
      <c r="B70" s="179"/>
      <c r="C70" s="179"/>
      <c r="D70" s="154">
        <f t="shared" si="8"/>
        <v>1</v>
      </c>
      <c r="E70" s="154">
        <f t="shared" si="8"/>
        <v>1</v>
      </c>
      <c r="F70" s="154">
        <f t="shared" si="8"/>
        <v>1</v>
      </c>
      <c r="G70" s="154">
        <f t="shared" si="8"/>
        <v>1</v>
      </c>
      <c r="H70" s="154">
        <f t="shared" si="8"/>
        <v>1</v>
      </c>
      <c r="I70" s="154">
        <f t="shared" si="8"/>
        <v>1</v>
      </c>
      <c r="J70" s="154">
        <f t="shared" si="8"/>
        <v>1</v>
      </c>
      <c r="K70" s="34"/>
      <c r="L70" s="34"/>
      <c r="M70" s="34"/>
      <c r="N70" s="34"/>
      <c r="O70" s="34"/>
      <c r="P70" s="34"/>
      <c r="Q70" s="34"/>
      <c r="R70" s="34"/>
      <c r="S70" s="34"/>
      <c r="T70" s="34"/>
      <c r="U70" s="34"/>
      <c r="V70" s="34"/>
      <c r="W70" s="34"/>
      <c r="X70" s="34"/>
      <c r="Y70" s="34"/>
      <c r="Z70" s="34"/>
      <c r="AA70" s="34"/>
      <c r="AB70" s="34"/>
      <c r="AC70" s="34"/>
      <c r="AD70" s="34"/>
      <c r="AE70" s="34"/>
    </row>
    <row r="71" spans="1:31" s="38" customFormat="1" x14ac:dyDescent="0.3">
      <c r="A71" s="140"/>
      <c r="B71" s="34"/>
      <c r="C71" s="34"/>
      <c r="D71" s="154">
        <f t="shared" si="8"/>
        <v>1</v>
      </c>
      <c r="E71" s="154">
        <f t="shared" si="8"/>
        <v>1</v>
      </c>
      <c r="F71" s="154">
        <f t="shared" si="8"/>
        <v>1</v>
      </c>
      <c r="G71" s="154">
        <f t="shared" si="8"/>
        <v>1</v>
      </c>
      <c r="H71" s="154">
        <f t="shared" si="8"/>
        <v>1</v>
      </c>
      <c r="I71" s="154">
        <f t="shared" si="8"/>
        <v>1</v>
      </c>
      <c r="J71" s="154">
        <f t="shared" si="8"/>
        <v>1</v>
      </c>
      <c r="K71" s="34"/>
      <c r="L71" s="34"/>
      <c r="M71" s="34"/>
      <c r="N71" s="34"/>
      <c r="O71" s="34"/>
      <c r="P71" s="34"/>
      <c r="Q71" s="34"/>
      <c r="R71" s="34"/>
      <c r="S71" s="34"/>
      <c r="T71" s="34"/>
      <c r="U71" s="34"/>
      <c r="V71" s="34"/>
      <c r="W71" s="34"/>
      <c r="X71" s="34"/>
      <c r="Y71" s="34"/>
      <c r="Z71" s="34"/>
      <c r="AA71" s="34"/>
      <c r="AB71" s="34"/>
      <c r="AC71" s="34"/>
      <c r="AD71" s="34"/>
      <c r="AE71" s="34"/>
    </row>
    <row r="72" spans="1:31" s="38" customFormat="1" x14ac:dyDescent="0.3">
      <c r="A72" s="140"/>
      <c r="B72" s="34"/>
      <c r="C72" s="34"/>
      <c r="D72" s="154">
        <f t="shared" si="8"/>
        <v>1</v>
      </c>
      <c r="E72" s="154">
        <f t="shared" si="8"/>
        <v>1</v>
      </c>
      <c r="F72" s="154">
        <f t="shared" si="8"/>
        <v>1</v>
      </c>
      <c r="G72" s="154">
        <f t="shared" si="8"/>
        <v>1</v>
      </c>
      <c r="H72" s="154">
        <f t="shared" si="8"/>
        <v>1</v>
      </c>
      <c r="I72" s="154">
        <f t="shared" si="8"/>
        <v>1</v>
      </c>
      <c r="J72" s="154">
        <f t="shared" si="8"/>
        <v>1</v>
      </c>
      <c r="K72" s="34"/>
      <c r="L72" s="34"/>
      <c r="M72" s="34"/>
      <c r="N72" s="34"/>
      <c r="O72" s="34"/>
      <c r="P72" s="34"/>
      <c r="Q72" s="34"/>
      <c r="R72" s="34"/>
      <c r="S72" s="34"/>
      <c r="T72" s="34"/>
      <c r="U72" s="34"/>
      <c r="V72" s="34"/>
      <c r="W72" s="34"/>
      <c r="X72" s="34"/>
      <c r="Y72" s="34"/>
      <c r="Z72" s="34"/>
      <c r="AA72" s="34"/>
      <c r="AB72" s="34"/>
      <c r="AC72" s="34"/>
      <c r="AD72" s="34"/>
      <c r="AE72" s="34"/>
    </row>
    <row r="73" spans="1:31" s="38" customFormat="1" x14ac:dyDescent="0.3">
      <c r="A73" s="140"/>
      <c r="B73" s="34"/>
      <c r="C73" s="34"/>
      <c r="D73" s="154">
        <f t="shared" si="8"/>
        <v>1</v>
      </c>
      <c r="E73" s="154">
        <f t="shared" si="8"/>
        <v>1</v>
      </c>
      <c r="F73" s="154">
        <f t="shared" si="8"/>
        <v>1</v>
      </c>
      <c r="G73" s="154">
        <f t="shared" si="8"/>
        <v>1</v>
      </c>
      <c r="H73" s="154">
        <f t="shared" si="8"/>
        <v>1</v>
      </c>
      <c r="I73" s="154">
        <f t="shared" si="8"/>
        <v>1</v>
      </c>
      <c r="J73" s="154">
        <f t="shared" si="8"/>
        <v>1</v>
      </c>
      <c r="K73" s="34"/>
      <c r="L73" s="34"/>
      <c r="M73" s="34"/>
      <c r="N73" s="34"/>
      <c r="O73" s="34"/>
      <c r="P73" s="34"/>
      <c r="Q73" s="34"/>
      <c r="R73" s="34"/>
      <c r="S73" s="34"/>
      <c r="T73" s="34"/>
      <c r="U73" s="34"/>
      <c r="V73" s="34"/>
      <c r="W73" s="34"/>
      <c r="X73" s="34"/>
      <c r="Y73" s="34"/>
      <c r="Z73" s="34"/>
      <c r="AA73" s="34"/>
      <c r="AB73" s="34"/>
      <c r="AC73" s="34"/>
      <c r="AD73" s="34"/>
      <c r="AE73" s="34"/>
    </row>
    <row r="74" spans="1:31" s="38" customFormat="1" x14ac:dyDescent="0.3">
      <c r="A74" s="140"/>
      <c r="B74" s="34"/>
      <c r="C74" s="34"/>
      <c r="D74" s="154"/>
      <c r="E74" s="154"/>
      <c r="F74" s="154"/>
      <c r="G74" s="154"/>
      <c r="H74" s="154"/>
      <c r="I74" s="154"/>
      <c r="J74" s="154"/>
      <c r="K74" s="34"/>
      <c r="L74" s="34"/>
      <c r="M74" s="34"/>
      <c r="N74" s="34"/>
      <c r="O74" s="34"/>
      <c r="P74" s="34"/>
      <c r="Q74" s="34"/>
      <c r="R74" s="34"/>
      <c r="S74" s="34"/>
      <c r="T74" s="34"/>
      <c r="U74" s="34"/>
      <c r="V74" s="34"/>
      <c r="W74" s="34"/>
      <c r="X74" s="34"/>
      <c r="Y74" s="34"/>
      <c r="Z74" s="34"/>
      <c r="AA74" s="34"/>
      <c r="AB74" s="34"/>
      <c r="AC74" s="34"/>
      <c r="AD74" s="34"/>
      <c r="AE74" s="34"/>
    </row>
    <row r="75" spans="1:31" s="38" customFormat="1" x14ac:dyDescent="0.3">
      <c r="A75" s="140"/>
      <c r="B75" s="34"/>
      <c r="C75" s="34"/>
      <c r="D75" s="154"/>
      <c r="E75" s="154"/>
      <c r="F75" s="154"/>
      <c r="G75" s="154"/>
      <c r="H75" s="154"/>
      <c r="I75" s="154"/>
      <c r="J75" s="154"/>
      <c r="K75" s="34"/>
      <c r="L75" s="34"/>
      <c r="M75" s="34"/>
      <c r="N75" s="34"/>
      <c r="O75" s="34"/>
      <c r="P75" s="34"/>
      <c r="Q75" s="34"/>
      <c r="R75" s="34"/>
      <c r="S75" s="34"/>
      <c r="T75" s="34"/>
      <c r="U75" s="34"/>
      <c r="V75" s="34"/>
      <c r="W75" s="34"/>
      <c r="X75" s="34"/>
      <c r="Y75" s="34"/>
      <c r="Z75" s="34"/>
      <c r="AA75" s="34"/>
      <c r="AB75" s="34"/>
      <c r="AC75" s="34"/>
      <c r="AD75" s="34"/>
      <c r="AE75" s="34"/>
    </row>
    <row r="76" spans="1:31" s="38" customFormat="1" x14ac:dyDescent="0.3">
      <c r="A76" s="140"/>
      <c r="B76" s="34"/>
      <c r="C76" s="34"/>
      <c r="D76" s="154">
        <f t="shared" ref="D76:J78" si="9">IF(ISNUMBER(D16),0,1)</f>
        <v>1</v>
      </c>
      <c r="E76" s="154">
        <f t="shared" si="9"/>
        <v>1</v>
      </c>
      <c r="F76" s="154">
        <f t="shared" si="9"/>
        <v>1</v>
      </c>
      <c r="G76" s="154">
        <f t="shared" si="9"/>
        <v>1</v>
      </c>
      <c r="H76" s="154">
        <f t="shared" si="9"/>
        <v>1</v>
      </c>
      <c r="I76" s="154">
        <f t="shared" si="9"/>
        <v>1</v>
      </c>
      <c r="J76" s="154">
        <f t="shared" si="9"/>
        <v>1</v>
      </c>
      <c r="K76" s="34"/>
      <c r="L76" s="34"/>
      <c r="M76" s="34"/>
      <c r="N76" s="34"/>
      <c r="O76" s="34"/>
      <c r="P76" s="34"/>
      <c r="Q76" s="34"/>
      <c r="R76" s="34"/>
      <c r="S76" s="34"/>
      <c r="T76" s="34"/>
      <c r="U76" s="34"/>
      <c r="V76" s="34"/>
      <c r="W76" s="34"/>
      <c r="X76" s="34"/>
      <c r="Y76" s="34"/>
      <c r="Z76" s="34"/>
      <c r="AA76" s="34"/>
      <c r="AB76" s="34"/>
      <c r="AC76" s="34"/>
      <c r="AD76" s="34"/>
      <c r="AE76" s="34"/>
    </row>
    <row r="77" spans="1:31" s="38" customFormat="1" x14ac:dyDescent="0.3">
      <c r="A77" s="140"/>
      <c r="B77" s="34"/>
      <c r="C77" s="34"/>
      <c r="D77" s="154">
        <f t="shared" si="9"/>
        <v>1</v>
      </c>
      <c r="E77" s="154">
        <f t="shared" si="9"/>
        <v>1</v>
      </c>
      <c r="F77" s="154">
        <f t="shared" si="9"/>
        <v>1</v>
      </c>
      <c r="G77" s="154">
        <f t="shared" si="9"/>
        <v>1</v>
      </c>
      <c r="H77" s="154">
        <f t="shared" si="9"/>
        <v>1</v>
      </c>
      <c r="I77" s="154">
        <f t="shared" si="9"/>
        <v>1</v>
      </c>
      <c r="J77" s="154">
        <f t="shared" si="9"/>
        <v>1</v>
      </c>
      <c r="K77" s="34"/>
      <c r="L77" s="34"/>
      <c r="M77" s="34"/>
      <c r="N77" s="34"/>
      <c r="O77" s="34"/>
      <c r="P77" s="34"/>
      <c r="Q77" s="34"/>
      <c r="R77" s="34"/>
      <c r="S77" s="34"/>
      <c r="T77" s="34"/>
      <c r="U77" s="34"/>
      <c r="V77" s="34"/>
      <c r="W77" s="34"/>
      <c r="X77" s="34"/>
      <c r="Y77" s="34"/>
      <c r="Z77" s="34"/>
      <c r="AA77" s="34"/>
      <c r="AB77" s="34"/>
      <c r="AC77" s="34"/>
      <c r="AD77" s="34"/>
      <c r="AE77" s="34"/>
    </row>
    <row r="78" spans="1:31" s="38" customFormat="1" x14ac:dyDescent="0.3">
      <c r="A78" s="140"/>
      <c r="B78" s="34"/>
      <c r="C78" s="34"/>
      <c r="D78" s="154">
        <f t="shared" si="9"/>
        <v>1</v>
      </c>
      <c r="E78" s="154">
        <f t="shared" si="9"/>
        <v>1</v>
      </c>
      <c r="F78" s="154">
        <f t="shared" si="9"/>
        <v>1</v>
      </c>
      <c r="G78" s="154">
        <f t="shared" si="9"/>
        <v>1</v>
      </c>
      <c r="H78" s="154">
        <f t="shared" si="9"/>
        <v>1</v>
      </c>
      <c r="I78" s="154">
        <f t="shared" si="9"/>
        <v>1</v>
      </c>
      <c r="J78" s="154">
        <f t="shared" si="9"/>
        <v>1</v>
      </c>
      <c r="K78" s="34"/>
      <c r="L78" s="34"/>
      <c r="M78" s="34"/>
      <c r="N78" s="34"/>
      <c r="O78" s="34"/>
      <c r="P78" s="34"/>
      <c r="Q78" s="34"/>
      <c r="R78" s="34"/>
      <c r="S78" s="34"/>
      <c r="T78" s="34"/>
      <c r="U78" s="34"/>
      <c r="V78" s="34"/>
      <c r="W78" s="34"/>
      <c r="X78" s="34"/>
      <c r="Y78" s="34"/>
      <c r="Z78" s="34"/>
      <c r="AA78" s="34"/>
      <c r="AB78" s="34"/>
      <c r="AC78" s="34"/>
      <c r="AD78" s="34"/>
      <c r="AE78" s="34"/>
    </row>
    <row r="79" spans="1:31" s="38" customFormat="1" x14ac:dyDescent="0.3">
      <c r="A79" s="140"/>
      <c r="B79" s="34"/>
      <c r="C79" s="34"/>
      <c r="D79" s="154"/>
      <c r="E79" s="154"/>
      <c r="F79" s="154"/>
      <c r="G79" s="154"/>
      <c r="H79" s="154"/>
      <c r="I79" s="154"/>
      <c r="J79" s="154"/>
      <c r="K79" s="34"/>
      <c r="L79" s="34"/>
      <c r="M79" s="34"/>
      <c r="N79" s="34"/>
      <c r="O79" s="34"/>
      <c r="P79" s="34"/>
      <c r="Q79" s="34"/>
      <c r="R79" s="34"/>
      <c r="S79" s="34"/>
      <c r="T79" s="34"/>
      <c r="U79" s="34"/>
      <c r="V79" s="34"/>
      <c r="W79" s="34"/>
      <c r="X79" s="34"/>
      <c r="Y79" s="34"/>
      <c r="Z79" s="34"/>
      <c r="AA79" s="34"/>
      <c r="AB79" s="34"/>
      <c r="AC79" s="34"/>
      <c r="AD79" s="34"/>
      <c r="AE79" s="34"/>
    </row>
    <row r="80" spans="1:31" s="38" customFormat="1" x14ac:dyDescent="0.3">
      <c r="A80" s="140"/>
      <c r="B80" s="34"/>
      <c r="C80" s="34"/>
      <c r="D80" s="154">
        <f t="shared" ref="D80:J83" si="10">IF(ISNUMBER(D21),0,1)</f>
        <v>1</v>
      </c>
      <c r="E80" s="154">
        <f t="shared" si="10"/>
        <v>1</v>
      </c>
      <c r="F80" s="154">
        <f t="shared" si="10"/>
        <v>1</v>
      </c>
      <c r="G80" s="154">
        <f t="shared" si="10"/>
        <v>1</v>
      </c>
      <c r="H80" s="154">
        <f t="shared" si="10"/>
        <v>1</v>
      </c>
      <c r="I80" s="154">
        <f t="shared" si="10"/>
        <v>1</v>
      </c>
      <c r="J80" s="154">
        <f t="shared" si="10"/>
        <v>1</v>
      </c>
      <c r="K80" s="34"/>
      <c r="L80" s="34"/>
      <c r="M80" s="34"/>
      <c r="N80" s="34"/>
      <c r="O80" s="34"/>
      <c r="P80" s="34"/>
      <c r="Q80" s="34"/>
      <c r="R80" s="34"/>
      <c r="S80" s="34"/>
      <c r="T80" s="34"/>
      <c r="U80" s="34"/>
      <c r="V80" s="34"/>
      <c r="W80" s="34"/>
      <c r="X80" s="34"/>
      <c r="Y80" s="34"/>
      <c r="Z80" s="34"/>
      <c r="AA80" s="34"/>
      <c r="AB80" s="34"/>
      <c r="AC80" s="34"/>
      <c r="AD80" s="34"/>
      <c r="AE80" s="34"/>
    </row>
    <row r="81" spans="1:31" s="38" customFormat="1" x14ac:dyDescent="0.3">
      <c r="A81" s="140"/>
      <c r="B81" s="34"/>
      <c r="C81" s="34"/>
      <c r="D81" s="154">
        <f t="shared" si="10"/>
        <v>1</v>
      </c>
      <c r="E81" s="154">
        <f t="shared" si="10"/>
        <v>1</v>
      </c>
      <c r="F81" s="154">
        <f t="shared" si="10"/>
        <v>1</v>
      </c>
      <c r="G81" s="154">
        <f t="shared" si="10"/>
        <v>1</v>
      </c>
      <c r="H81" s="154">
        <f t="shared" si="10"/>
        <v>1</v>
      </c>
      <c r="I81" s="154">
        <f t="shared" si="10"/>
        <v>1</v>
      </c>
      <c r="J81" s="154">
        <f t="shared" si="10"/>
        <v>1</v>
      </c>
      <c r="K81" s="34"/>
      <c r="L81" s="34"/>
      <c r="M81" s="34"/>
      <c r="N81" s="34"/>
      <c r="O81" s="34"/>
      <c r="P81" s="34"/>
      <c r="Q81" s="34"/>
      <c r="R81" s="34"/>
      <c r="S81" s="34"/>
      <c r="T81" s="34"/>
      <c r="U81" s="34"/>
      <c r="V81" s="34"/>
      <c r="W81" s="34"/>
      <c r="X81" s="34"/>
      <c r="Y81" s="34"/>
      <c r="Z81" s="34"/>
      <c r="AA81" s="34"/>
      <c r="AB81" s="34"/>
      <c r="AC81" s="34"/>
      <c r="AD81" s="34"/>
      <c r="AE81" s="34"/>
    </row>
    <row r="82" spans="1:31" s="38" customFormat="1" x14ac:dyDescent="0.3">
      <c r="A82" s="140"/>
      <c r="B82" s="34"/>
      <c r="C82" s="34"/>
      <c r="D82" s="154">
        <f t="shared" si="10"/>
        <v>1</v>
      </c>
      <c r="E82" s="154">
        <f t="shared" si="10"/>
        <v>1</v>
      </c>
      <c r="F82" s="154">
        <f t="shared" si="10"/>
        <v>1</v>
      </c>
      <c r="G82" s="154">
        <f t="shared" si="10"/>
        <v>1</v>
      </c>
      <c r="H82" s="154">
        <f t="shared" si="10"/>
        <v>1</v>
      </c>
      <c r="I82" s="154">
        <f t="shared" si="10"/>
        <v>1</v>
      </c>
      <c r="J82" s="154">
        <f t="shared" si="10"/>
        <v>1</v>
      </c>
      <c r="K82" s="34"/>
      <c r="L82" s="34"/>
      <c r="M82" s="34"/>
      <c r="N82" s="34"/>
      <c r="O82" s="34"/>
      <c r="P82" s="34"/>
      <c r="Q82" s="34"/>
      <c r="R82" s="34"/>
      <c r="S82" s="34"/>
      <c r="T82" s="34"/>
      <c r="U82" s="34"/>
      <c r="V82" s="34"/>
      <c r="W82" s="34"/>
      <c r="X82" s="34"/>
      <c r="Y82" s="34"/>
      <c r="Z82" s="34"/>
      <c r="AA82" s="34"/>
      <c r="AB82" s="34"/>
      <c r="AC82" s="34"/>
      <c r="AD82" s="34"/>
      <c r="AE82" s="34"/>
    </row>
    <row r="83" spans="1:31" s="38" customFormat="1" x14ac:dyDescent="0.3">
      <c r="A83" s="140"/>
      <c r="B83" s="34"/>
      <c r="C83" s="34"/>
      <c r="D83" s="154">
        <f t="shared" si="10"/>
        <v>1</v>
      </c>
      <c r="E83" s="154">
        <f t="shared" si="10"/>
        <v>1</v>
      </c>
      <c r="F83" s="154">
        <f t="shared" si="10"/>
        <v>1</v>
      </c>
      <c r="G83" s="154">
        <f t="shared" si="10"/>
        <v>1</v>
      </c>
      <c r="H83" s="154">
        <f t="shared" si="10"/>
        <v>1</v>
      </c>
      <c r="I83" s="154">
        <f t="shared" si="10"/>
        <v>1</v>
      </c>
      <c r="J83" s="154">
        <f t="shared" si="10"/>
        <v>1</v>
      </c>
      <c r="K83" s="34"/>
      <c r="L83" s="34"/>
      <c r="M83" s="34"/>
      <c r="N83" s="34"/>
      <c r="O83" s="34"/>
      <c r="P83" s="34"/>
      <c r="Q83" s="34"/>
      <c r="R83" s="34"/>
      <c r="S83" s="34"/>
      <c r="T83" s="34"/>
      <c r="U83" s="34"/>
      <c r="V83" s="34"/>
      <c r="W83" s="34"/>
      <c r="X83" s="34"/>
      <c r="Y83" s="34"/>
      <c r="Z83" s="34"/>
      <c r="AA83" s="34"/>
      <c r="AB83" s="34"/>
      <c r="AC83" s="34"/>
      <c r="AD83" s="34"/>
      <c r="AE83" s="34"/>
    </row>
    <row r="84" spans="1:31" s="38" customFormat="1" x14ac:dyDescent="0.3">
      <c r="A84" s="140"/>
      <c r="B84" s="34"/>
      <c r="C84" s="34"/>
      <c r="D84" s="154"/>
      <c r="E84" s="154"/>
      <c r="F84" s="154"/>
      <c r="G84" s="154"/>
      <c r="H84" s="154"/>
      <c r="I84" s="154"/>
      <c r="J84" s="154"/>
      <c r="K84" s="34"/>
      <c r="L84" s="34"/>
      <c r="M84" s="34"/>
      <c r="N84" s="34"/>
      <c r="O84" s="34"/>
      <c r="P84" s="34"/>
      <c r="Q84" s="34"/>
      <c r="R84" s="34"/>
      <c r="S84" s="34"/>
      <c r="T84" s="34"/>
      <c r="U84" s="34"/>
      <c r="V84" s="34"/>
      <c r="W84" s="34"/>
      <c r="X84" s="34"/>
      <c r="Y84" s="34"/>
      <c r="Z84" s="34"/>
      <c r="AA84" s="34"/>
      <c r="AB84" s="34"/>
      <c r="AC84" s="34"/>
      <c r="AD84" s="34"/>
      <c r="AE84" s="34"/>
    </row>
    <row r="85" spans="1:31" s="38" customFormat="1" x14ac:dyDescent="0.3">
      <c r="A85" s="140"/>
      <c r="B85" s="34"/>
      <c r="C85" s="34"/>
      <c r="D85" s="154">
        <f t="shared" ref="D85:J95" si="11">IF(ISNUMBER(D27),0,1)</f>
        <v>1</v>
      </c>
      <c r="E85" s="154">
        <f t="shared" si="11"/>
        <v>1</v>
      </c>
      <c r="F85" s="154">
        <f t="shared" si="11"/>
        <v>1</v>
      </c>
      <c r="G85" s="154">
        <f t="shared" si="11"/>
        <v>1</v>
      </c>
      <c r="H85" s="154">
        <f t="shared" si="11"/>
        <v>1</v>
      </c>
      <c r="I85" s="154">
        <f t="shared" si="11"/>
        <v>1</v>
      </c>
      <c r="J85" s="154">
        <f t="shared" si="11"/>
        <v>1</v>
      </c>
      <c r="K85" s="34"/>
      <c r="L85" s="34"/>
      <c r="M85" s="34"/>
      <c r="N85" s="34"/>
      <c r="O85" s="34"/>
      <c r="P85" s="34"/>
      <c r="Q85" s="34"/>
      <c r="R85" s="34"/>
      <c r="S85" s="34"/>
      <c r="T85" s="34"/>
      <c r="U85" s="34"/>
      <c r="V85" s="34"/>
      <c r="W85" s="34"/>
      <c r="X85" s="34"/>
      <c r="Y85" s="34"/>
      <c r="Z85" s="34"/>
      <c r="AA85" s="34"/>
      <c r="AB85" s="34"/>
      <c r="AC85" s="34"/>
      <c r="AD85" s="34"/>
      <c r="AE85" s="34"/>
    </row>
    <row r="86" spans="1:31" s="38" customFormat="1" x14ac:dyDescent="0.3">
      <c r="A86" s="140"/>
      <c r="B86" s="34"/>
      <c r="C86" s="34"/>
      <c r="D86" s="154">
        <f t="shared" si="11"/>
        <v>1</v>
      </c>
      <c r="E86" s="154">
        <f t="shared" si="11"/>
        <v>1</v>
      </c>
      <c r="F86" s="154">
        <f t="shared" si="11"/>
        <v>1</v>
      </c>
      <c r="G86" s="154">
        <f t="shared" si="11"/>
        <v>1</v>
      </c>
      <c r="H86" s="154">
        <f t="shared" si="11"/>
        <v>1</v>
      </c>
      <c r="I86" s="154">
        <f t="shared" si="11"/>
        <v>1</v>
      </c>
      <c r="J86" s="154">
        <f t="shared" si="11"/>
        <v>1</v>
      </c>
      <c r="K86" s="34"/>
      <c r="L86" s="34"/>
      <c r="M86" s="34"/>
      <c r="N86" s="34"/>
      <c r="O86" s="34"/>
      <c r="P86" s="34"/>
      <c r="Q86" s="34"/>
      <c r="R86" s="34"/>
      <c r="S86" s="34"/>
      <c r="T86" s="34"/>
      <c r="U86" s="34"/>
      <c r="V86" s="34"/>
      <c r="W86" s="34"/>
      <c r="X86" s="34"/>
      <c r="Y86" s="34"/>
      <c r="Z86" s="34"/>
      <c r="AA86" s="34"/>
      <c r="AB86" s="34"/>
      <c r="AC86" s="34"/>
      <c r="AD86" s="34"/>
      <c r="AE86" s="34"/>
    </row>
    <row r="87" spans="1:31" s="38" customFormat="1" x14ac:dyDescent="0.3">
      <c r="A87" s="140"/>
      <c r="B87" s="34"/>
      <c r="C87" s="34"/>
      <c r="D87" s="154">
        <f t="shared" si="11"/>
        <v>1</v>
      </c>
      <c r="E87" s="154">
        <f t="shared" si="11"/>
        <v>1</v>
      </c>
      <c r="F87" s="154">
        <f t="shared" si="11"/>
        <v>1</v>
      </c>
      <c r="G87" s="154">
        <f t="shared" si="11"/>
        <v>1</v>
      </c>
      <c r="H87" s="154">
        <f t="shared" si="11"/>
        <v>1</v>
      </c>
      <c r="I87" s="154">
        <f t="shared" si="11"/>
        <v>1</v>
      </c>
      <c r="J87" s="154">
        <f t="shared" si="11"/>
        <v>1</v>
      </c>
      <c r="K87" s="34"/>
      <c r="L87" s="34"/>
      <c r="M87" s="34"/>
      <c r="N87" s="34"/>
      <c r="O87" s="34"/>
      <c r="P87" s="34"/>
      <c r="Q87" s="34"/>
      <c r="R87" s="34"/>
      <c r="S87" s="34"/>
      <c r="T87" s="34"/>
      <c r="U87" s="34"/>
      <c r="V87" s="34"/>
      <c r="W87" s="34"/>
      <c r="X87" s="34"/>
      <c r="Y87" s="34"/>
      <c r="Z87" s="34"/>
      <c r="AA87" s="34"/>
      <c r="AB87" s="34"/>
      <c r="AC87" s="34"/>
      <c r="AD87" s="34"/>
      <c r="AE87" s="34"/>
    </row>
    <row r="88" spans="1:31" s="38" customFormat="1" x14ac:dyDescent="0.3">
      <c r="A88" s="140"/>
      <c r="B88" s="34"/>
      <c r="C88" s="34"/>
      <c r="D88" s="153">
        <f t="shared" si="11"/>
        <v>1</v>
      </c>
      <c r="E88" s="153">
        <f t="shared" si="11"/>
        <v>1</v>
      </c>
      <c r="F88" s="153">
        <f t="shared" si="11"/>
        <v>1</v>
      </c>
      <c r="G88" s="153">
        <f t="shared" si="11"/>
        <v>1</v>
      </c>
      <c r="H88" s="153">
        <f t="shared" si="11"/>
        <v>1</v>
      </c>
      <c r="I88" s="153">
        <f t="shared" si="11"/>
        <v>1</v>
      </c>
      <c r="J88" s="153">
        <f t="shared" si="11"/>
        <v>1</v>
      </c>
      <c r="K88" s="34"/>
      <c r="L88" s="34"/>
      <c r="M88" s="34"/>
      <c r="N88" s="34"/>
      <c r="O88" s="34"/>
      <c r="P88" s="34"/>
      <c r="Q88" s="34"/>
      <c r="R88" s="34"/>
      <c r="S88" s="34"/>
      <c r="T88" s="34"/>
      <c r="U88" s="34"/>
      <c r="V88" s="34"/>
      <c r="W88" s="34"/>
      <c r="X88" s="34"/>
      <c r="Y88" s="34"/>
      <c r="Z88" s="34"/>
      <c r="AA88" s="34"/>
      <c r="AB88" s="34"/>
      <c r="AC88" s="34"/>
      <c r="AD88" s="34"/>
      <c r="AE88" s="34"/>
    </row>
    <row r="89" spans="1:31" s="38" customFormat="1" x14ac:dyDescent="0.3">
      <c r="A89" s="140"/>
      <c r="B89" s="34"/>
      <c r="C89" s="34"/>
      <c r="D89" s="153">
        <f t="shared" si="11"/>
        <v>1</v>
      </c>
      <c r="E89" s="153">
        <f t="shared" si="11"/>
        <v>1</v>
      </c>
      <c r="F89" s="153">
        <f t="shared" si="11"/>
        <v>1</v>
      </c>
      <c r="G89" s="153">
        <f t="shared" si="11"/>
        <v>1</v>
      </c>
      <c r="H89" s="153">
        <f t="shared" si="11"/>
        <v>1</v>
      </c>
      <c r="I89" s="153">
        <f t="shared" si="11"/>
        <v>1</v>
      </c>
      <c r="J89" s="153">
        <f t="shared" si="11"/>
        <v>1</v>
      </c>
      <c r="K89" s="34"/>
      <c r="L89" s="34"/>
      <c r="M89" s="34"/>
      <c r="N89" s="34"/>
      <c r="O89" s="34"/>
      <c r="P89" s="34"/>
      <c r="Q89" s="34"/>
      <c r="R89" s="34"/>
      <c r="S89" s="34"/>
      <c r="T89" s="34"/>
      <c r="U89" s="34"/>
      <c r="V89" s="34"/>
      <c r="W89" s="34"/>
      <c r="X89" s="34"/>
      <c r="Y89" s="34"/>
      <c r="Z89" s="34"/>
      <c r="AA89" s="34"/>
      <c r="AB89" s="34"/>
      <c r="AC89" s="34"/>
      <c r="AD89" s="34"/>
      <c r="AE89" s="34"/>
    </row>
    <row r="90" spans="1:31" s="38" customFormat="1" x14ac:dyDescent="0.3">
      <c r="A90" s="140"/>
      <c r="B90" s="34"/>
      <c r="C90" s="34"/>
      <c r="D90" s="153">
        <f t="shared" si="11"/>
        <v>1</v>
      </c>
      <c r="E90" s="153">
        <f t="shared" si="11"/>
        <v>1</v>
      </c>
      <c r="F90" s="153">
        <f t="shared" si="11"/>
        <v>1</v>
      </c>
      <c r="G90" s="153">
        <f t="shared" si="11"/>
        <v>1</v>
      </c>
      <c r="H90" s="153">
        <f t="shared" si="11"/>
        <v>1</v>
      </c>
      <c r="I90" s="153">
        <f t="shared" si="11"/>
        <v>1</v>
      </c>
      <c r="J90" s="153">
        <f t="shared" si="11"/>
        <v>1</v>
      </c>
      <c r="K90" s="34"/>
      <c r="L90" s="34"/>
      <c r="M90" s="34"/>
      <c r="N90" s="34"/>
      <c r="O90" s="34"/>
      <c r="P90" s="34"/>
      <c r="Q90" s="34"/>
      <c r="R90" s="34"/>
      <c r="S90" s="34"/>
      <c r="T90" s="34"/>
      <c r="U90" s="34"/>
      <c r="V90" s="34"/>
      <c r="W90" s="34"/>
      <c r="X90" s="34"/>
      <c r="Y90" s="34"/>
      <c r="Z90" s="34"/>
      <c r="AA90" s="34"/>
      <c r="AB90" s="34"/>
      <c r="AC90" s="34"/>
      <c r="AD90" s="34"/>
      <c r="AE90" s="34"/>
    </row>
    <row r="91" spans="1:31" s="38" customFormat="1" x14ac:dyDescent="0.3">
      <c r="A91" s="140"/>
      <c r="B91" s="34"/>
      <c r="C91" s="34"/>
      <c r="D91" s="153">
        <f t="shared" si="11"/>
        <v>1</v>
      </c>
      <c r="E91" s="153">
        <f t="shared" si="11"/>
        <v>1</v>
      </c>
      <c r="F91" s="153">
        <f t="shared" si="11"/>
        <v>1</v>
      </c>
      <c r="G91" s="153">
        <f t="shared" si="11"/>
        <v>1</v>
      </c>
      <c r="H91" s="153">
        <f t="shared" si="11"/>
        <v>1</v>
      </c>
      <c r="I91" s="153">
        <f t="shared" si="11"/>
        <v>1</v>
      </c>
      <c r="J91" s="153">
        <f t="shared" si="11"/>
        <v>1</v>
      </c>
      <c r="K91" s="34"/>
      <c r="L91" s="34"/>
      <c r="M91" s="34"/>
      <c r="N91" s="34"/>
      <c r="O91" s="34"/>
      <c r="P91" s="34"/>
      <c r="Q91" s="34"/>
      <c r="R91" s="34"/>
      <c r="S91" s="34"/>
      <c r="T91" s="34"/>
      <c r="U91" s="34"/>
      <c r="V91" s="34"/>
      <c r="W91" s="34"/>
      <c r="X91" s="34"/>
      <c r="Y91" s="34"/>
      <c r="Z91" s="34"/>
      <c r="AA91" s="34"/>
      <c r="AB91" s="34"/>
      <c r="AC91" s="34"/>
      <c r="AD91" s="34"/>
      <c r="AE91" s="34"/>
    </row>
    <row r="92" spans="1:31" s="38" customFormat="1" x14ac:dyDescent="0.3">
      <c r="A92" s="140"/>
      <c r="B92" s="34"/>
      <c r="C92" s="34"/>
      <c r="D92" s="153">
        <f t="shared" si="11"/>
        <v>1</v>
      </c>
      <c r="E92" s="153">
        <f t="shared" si="11"/>
        <v>1</v>
      </c>
      <c r="F92" s="153">
        <f t="shared" si="11"/>
        <v>1</v>
      </c>
      <c r="G92" s="153">
        <f t="shared" si="11"/>
        <v>1</v>
      </c>
      <c r="H92" s="153">
        <f t="shared" si="11"/>
        <v>1</v>
      </c>
      <c r="I92" s="153">
        <f t="shared" si="11"/>
        <v>1</v>
      </c>
      <c r="J92" s="153">
        <f t="shared" si="11"/>
        <v>1</v>
      </c>
      <c r="K92" s="34"/>
      <c r="L92" s="34"/>
      <c r="M92" s="34"/>
      <c r="N92" s="34"/>
      <c r="O92" s="34"/>
      <c r="P92" s="34"/>
      <c r="Q92" s="34"/>
      <c r="R92" s="34"/>
      <c r="S92" s="34"/>
      <c r="T92" s="34"/>
      <c r="U92" s="34"/>
      <c r="V92" s="34"/>
      <c r="W92" s="34"/>
      <c r="X92" s="34"/>
      <c r="Y92" s="34"/>
      <c r="Z92" s="34"/>
      <c r="AA92" s="34"/>
      <c r="AB92" s="34"/>
      <c r="AC92" s="34"/>
      <c r="AD92" s="34"/>
      <c r="AE92" s="34"/>
    </row>
    <row r="93" spans="1:31" s="38" customFormat="1" x14ac:dyDescent="0.3">
      <c r="A93" s="140"/>
      <c r="B93" s="34"/>
      <c r="C93" s="34"/>
      <c r="D93" s="154">
        <f t="shared" si="11"/>
        <v>1</v>
      </c>
      <c r="E93" s="154">
        <f t="shared" si="11"/>
        <v>1</v>
      </c>
      <c r="F93" s="154">
        <f t="shared" si="11"/>
        <v>1</v>
      </c>
      <c r="G93" s="154">
        <f t="shared" si="11"/>
        <v>1</v>
      </c>
      <c r="H93" s="154">
        <f t="shared" si="11"/>
        <v>1</v>
      </c>
      <c r="I93" s="154">
        <f t="shared" si="11"/>
        <v>1</v>
      </c>
      <c r="J93" s="154">
        <f t="shared" si="11"/>
        <v>1</v>
      </c>
      <c r="K93" s="34"/>
      <c r="L93" s="34"/>
      <c r="M93" s="34"/>
      <c r="N93" s="34"/>
      <c r="O93" s="34"/>
      <c r="P93" s="34"/>
      <c r="Q93" s="34"/>
      <c r="R93" s="34"/>
      <c r="S93" s="34"/>
      <c r="T93" s="34"/>
      <c r="U93" s="34"/>
      <c r="V93" s="34"/>
      <c r="W93" s="34"/>
      <c r="X93" s="34"/>
      <c r="Y93" s="34"/>
      <c r="Z93" s="34"/>
      <c r="AA93" s="34"/>
      <c r="AB93" s="34"/>
      <c r="AC93" s="34"/>
      <c r="AD93" s="34"/>
      <c r="AE93" s="34"/>
    </row>
    <row r="94" spans="1:31" s="38" customFormat="1" x14ac:dyDescent="0.3">
      <c r="A94" s="140"/>
      <c r="B94" s="34"/>
      <c r="C94" s="34"/>
      <c r="D94" s="155">
        <f t="shared" si="11"/>
        <v>1</v>
      </c>
      <c r="E94" s="155">
        <f t="shared" si="11"/>
        <v>1</v>
      </c>
      <c r="F94" s="155">
        <f t="shared" si="11"/>
        <v>1</v>
      </c>
      <c r="G94" s="155">
        <f t="shared" si="11"/>
        <v>1</v>
      </c>
      <c r="H94" s="155">
        <f t="shared" si="11"/>
        <v>1</v>
      </c>
      <c r="I94" s="155">
        <f t="shared" si="11"/>
        <v>1</v>
      </c>
      <c r="J94" s="155">
        <f t="shared" si="11"/>
        <v>1</v>
      </c>
      <c r="K94" s="34"/>
      <c r="L94" s="34"/>
      <c r="M94" s="34"/>
      <c r="N94" s="34"/>
      <c r="O94" s="34"/>
      <c r="P94" s="34"/>
      <c r="Q94" s="34"/>
      <c r="R94" s="34"/>
      <c r="S94" s="34"/>
      <c r="T94" s="34"/>
      <c r="U94" s="34"/>
      <c r="V94" s="34"/>
      <c r="W94" s="34"/>
      <c r="X94" s="34"/>
      <c r="Y94" s="34"/>
      <c r="Z94" s="34"/>
      <c r="AA94" s="34"/>
      <c r="AB94" s="34"/>
      <c r="AC94" s="34"/>
      <c r="AD94" s="34"/>
      <c r="AE94" s="34"/>
    </row>
    <row r="95" spans="1:31" s="38" customFormat="1" x14ac:dyDescent="0.3">
      <c r="A95" s="140"/>
      <c r="B95" s="34"/>
      <c r="C95" s="34"/>
      <c r="D95" s="155">
        <f t="shared" si="11"/>
        <v>1</v>
      </c>
      <c r="E95" s="155">
        <f t="shared" si="11"/>
        <v>1</v>
      </c>
      <c r="F95" s="155">
        <f t="shared" si="11"/>
        <v>1</v>
      </c>
      <c r="G95" s="155">
        <f t="shared" si="11"/>
        <v>1</v>
      </c>
      <c r="H95" s="155">
        <f t="shared" si="11"/>
        <v>1</v>
      </c>
      <c r="I95" s="155">
        <f t="shared" si="11"/>
        <v>1</v>
      </c>
      <c r="J95" s="155">
        <f t="shared" si="11"/>
        <v>1</v>
      </c>
      <c r="K95" s="34"/>
      <c r="L95" s="34"/>
      <c r="M95" s="34"/>
      <c r="N95" s="34"/>
      <c r="O95" s="34"/>
      <c r="P95" s="34"/>
      <c r="Q95" s="34"/>
      <c r="R95" s="34"/>
      <c r="S95" s="34"/>
      <c r="T95" s="34"/>
      <c r="U95" s="34"/>
      <c r="V95" s="34"/>
      <c r="W95" s="34"/>
      <c r="X95" s="34"/>
      <c r="Y95" s="34"/>
      <c r="Z95" s="34"/>
      <c r="AA95" s="34"/>
      <c r="AB95" s="34"/>
      <c r="AC95" s="34"/>
      <c r="AD95" s="34"/>
      <c r="AE95" s="34"/>
    </row>
    <row r="96" spans="1:31" s="38" customFormat="1" x14ac:dyDescent="0.3">
      <c r="A96" s="140"/>
      <c r="B96" s="34"/>
      <c r="C96" s="34"/>
      <c r="D96" s="156"/>
      <c r="E96" s="156"/>
      <c r="F96" s="156"/>
      <c r="G96" s="156"/>
      <c r="H96" s="156"/>
      <c r="I96" s="156"/>
      <c r="J96" s="156"/>
      <c r="K96" s="34"/>
      <c r="L96" s="34"/>
      <c r="M96" s="34"/>
      <c r="N96" s="34"/>
      <c r="O96" s="34"/>
      <c r="P96" s="34"/>
      <c r="Q96" s="34"/>
      <c r="R96" s="34"/>
      <c r="S96" s="34"/>
      <c r="T96" s="34"/>
      <c r="U96" s="34"/>
      <c r="V96" s="34"/>
      <c r="W96" s="34"/>
      <c r="X96" s="34"/>
      <c r="Y96" s="34"/>
      <c r="Z96" s="34"/>
      <c r="AA96" s="34"/>
      <c r="AB96" s="34"/>
      <c r="AC96" s="34"/>
      <c r="AD96" s="34"/>
      <c r="AE96" s="34"/>
    </row>
    <row r="97" spans="1:31" s="38" customFormat="1" ht="15.75" customHeight="1" x14ac:dyDescent="0.3">
      <c r="A97" s="140"/>
      <c r="B97" s="34"/>
      <c r="C97" s="34"/>
      <c r="D97" s="156"/>
      <c r="E97" s="156"/>
      <c r="F97" s="156"/>
      <c r="G97" s="156"/>
      <c r="H97" s="156"/>
      <c r="I97" s="156"/>
      <c r="J97" s="156"/>
      <c r="K97" s="34"/>
      <c r="L97" s="34"/>
      <c r="M97" s="34"/>
      <c r="N97" s="34"/>
      <c r="O97" s="34"/>
      <c r="P97" s="34"/>
      <c r="Q97" s="34"/>
      <c r="R97" s="34"/>
      <c r="S97" s="34"/>
      <c r="T97" s="34"/>
      <c r="U97" s="34"/>
      <c r="V97" s="34"/>
      <c r="W97" s="34"/>
      <c r="X97" s="34"/>
      <c r="Y97" s="34"/>
      <c r="Z97" s="34"/>
      <c r="AA97" s="34"/>
      <c r="AB97" s="34"/>
      <c r="AC97" s="34"/>
      <c r="AD97" s="34"/>
      <c r="AE97" s="34"/>
    </row>
    <row r="98" spans="1:31" s="38" customFormat="1" x14ac:dyDescent="0.3">
      <c r="A98" s="140"/>
      <c r="B98" s="34"/>
      <c r="C98" s="34"/>
      <c r="D98" s="154">
        <f t="shared" ref="D98:J98" si="12">IF(ISNUMBER(D40),0,1)</f>
        <v>1</v>
      </c>
      <c r="E98" s="154">
        <f t="shared" si="12"/>
        <v>1</v>
      </c>
      <c r="F98" s="154">
        <f t="shared" si="12"/>
        <v>1</v>
      </c>
      <c r="G98" s="154">
        <f t="shared" si="12"/>
        <v>1</v>
      </c>
      <c r="H98" s="154">
        <f t="shared" si="12"/>
        <v>1</v>
      </c>
      <c r="I98" s="154">
        <f t="shared" si="12"/>
        <v>1</v>
      </c>
      <c r="J98" s="154">
        <f t="shared" si="12"/>
        <v>1</v>
      </c>
      <c r="K98" s="34"/>
      <c r="L98" s="34"/>
      <c r="M98" s="34"/>
      <c r="N98" s="34"/>
      <c r="O98" s="34"/>
      <c r="P98" s="34"/>
      <c r="Q98" s="34"/>
      <c r="R98" s="34"/>
      <c r="S98" s="34"/>
      <c r="T98" s="34"/>
      <c r="U98" s="34"/>
      <c r="V98" s="34"/>
      <c r="W98" s="34"/>
      <c r="X98" s="34"/>
      <c r="Y98" s="34"/>
      <c r="Z98" s="34"/>
      <c r="AA98" s="34"/>
      <c r="AB98" s="34"/>
      <c r="AC98" s="34"/>
      <c r="AD98" s="34"/>
      <c r="AE98" s="34"/>
    </row>
    <row r="99" spans="1:31" s="38" customFormat="1" x14ac:dyDescent="0.3">
      <c r="A99" s="140"/>
      <c r="B99" s="34"/>
      <c r="C99" s="34"/>
      <c r="D99" s="154">
        <f>IF(ISNUMBER(#REF!),0,1)</f>
        <v>1</v>
      </c>
      <c r="E99" s="154">
        <f>IF(ISNUMBER(#REF!),0,1)</f>
        <v>1</v>
      </c>
      <c r="F99" s="154">
        <f>IF(ISNUMBER(#REF!),0,1)</f>
        <v>1</v>
      </c>
      <c r="G99" s="154">
        <f>IF(ISNUMBER(#REF!),0,1)</f>
        <v>1</v>
      </c>
      <c r="H99" s="154">
        <f>IF(ISNUMBER(#REF!),0,1)</f>
        <v>1</v>
      </c>
      <c r="I99" s="154">
        <f>IF(ISNUMBER(#REF!),0,1)</f>
        <v>1</v>
      </c>
      <c r="J99" s="154">
        <f>IF(ISNUMBER(#REF!),0,1)</f>
        <v>1</v>
      </c>
      <c r="K99" s="34"/>
      <c r="L99" s="34"/>
      <c r="M99" s="34"/>
      <c r="N99" s="34"/>
      <c r="O99" s="34"/>
      <c r="P99" s="34"/>
      <c r="Q99" s="34"/>
      <c r="R99" s="34"/>
      <c r="S99" s="34"/>
      <c r="T99" s="34"/>
      <c r="U99" s="34"/>
      <c r="V99" s="34"/>
      <c r="W99" s="34"/>
      <c r="X99" s="34"/>
      <c r="Y99" s="34"/>
      <c r="Z99" s="34"/>
      <c r="AA99" s="34"/>
      <c r="AB99" s="34"/>
      <c r="AC99" s="34"/>
      <c r="AD99" s="34"/>
      <c r="AE99" s="34"/>
    </row>
    <row r="100" spans="1:31" s="38" customFormat="1" x14ac:dyDescent="0.3">
      <c r="A100" s="140"/>
      <c r="B100" s="34"/>
      <c r="C100" s="34"/>
      <c r="D100" s="154">
        <f t="shared" ref="D100:J103" si="13">IF(ISNUMBER(D41),0,1)</f>
        <v>1</v>
      </c>
      <c r="E100" s="154">
        <f t="shared" si="13"/>
        <v>1</v>
      </c>
      <c r="F100" s="154">
        <f t="shared" si="13"/>
        <v>1</v>
      </c>
      <c r="G100" s="154">
        <f t="shared" si="13"/>
        <v>1</v>
      </c>
      <c r="H100" s="154">
        <f t="shared" si="13"/>
        <v>1</v>
      </c>
      <c r="I100" s="154">
        <f t="shared" si="13"/>
        <v>1</v>
      </c>
      <c r="J100" s="154">
        <f t="shared" si="13"/>
        <v>1</v>
      </c>
      <c r="K100" s="34"/>
      <c r="L100" s="34"/>
      <c r="M100" s="34"/>
      <c r="N100" s="34"/>
      <c r="O100" s="34"/>
      <c r="P100" s="34"/>
      <c r="Q100" s="34"/>
      <c r="R100" s="34"/>
      <c r="S100" s="34"/>
      <c r="T100" s="34"/>
      <c r="U100" s="34"/>
      <c r="V100" s="34"/>
      <c r="W100" s="34"/>
      <c r="X100" s="34"/>
      <c r="Y100" s="34"/>
      <c r="Z100" s="34"/>
      <c r="AA100" s="34"/>
      <c r="AB100" s="34"/>
      <c r="AC100" s="34"/>
      <c r="AD100" s="34"/>
      <c r="AE100" s="34"/>
    </row>
    <row r="101" spans="1:31" s="38" customFormat="1" x14ac:dyDescent="0.3">
      <c r="A101" s="140"/>
      <c r="B101" s="34"/>
      <c r="C101" s="34"/>
      <c r="D101" s="154">
        <f t="shared" si="13"/>
        <v>1</v>
      </c>
      <c r="E101" s="154">
        <f t="shared" si="13"/>
        <v>1</v>
      </c>
      <c r="F101" s="154">
        <f t="shared" si="13"/>
        <v>1</v>
      </c>
      <c r="G101" s="154">
        <f t="shared" si="13"/>
        <v>1</v>
      </c>
      <c r="H101" s="154">
        <f t="shared" si="13"/>
        <v>1</v>
      </c>
      <c r="I101" s="154">
        <f t="shared" si="13"/>
        <v>1</v>
      </c>
      <c r="J101" s="154">
        <f t="shared" si="13"/>
        <v>1</v>
      </c>
      <c r="K101" s="34"/>
      <c r="L101" s="34"/>
      <c r="M101" s="34"/>
      <c r="N101" s="34"/>
      <c r="O101" s="34"/>
      <c r="P101" s="34"/>
      <c r="Q101" s="34"/>
      <c r="R101" s="34"/>
      <c r="S101" s="34"/>
      <c r="T101" s="34"/>
      <c r="U101" s="34"/>
      <c r="V101" s="34"/>
      <c r="W101" s="34"/>
      <c r="X101" s="34"/>
      <c r="Y101" s="34"/>
      <c r="Z101" s="34"/>
      <c r="AA101" s="34"/>
      <c r="AB101" s="34"/>
      <c r="AC101" s="34"/>
      <c r="AD101" s="34"/>
      <c r="AE101" s="34"/>
    </row>
    <row r="102" spans="1:31" s="38" customFormat="1" x14ac:dyDescent="0.3">
      <c r="A102" s="140"/>
      <c r="B102" s="34"/>
      <c r="C102" s="34"/>
      <c r="D102" s="154">
        <f t="shared" si="13"/>
        <v>1</v>
      </c>
      <c r="E102" s="154">
        <f t="shared" si="13"/>
        <v>1</v>
      </c>
      <c r="F102" s="154">
        <f t="shared" si="13"/>
        <v>1</v>
      </c>
      <c r="G102" s="154">
        <f t="shared" si="13"/>
        <v>1</v>
      </c>
      <c r="H102" s="154">
        <f t="shared" si="13"/>
        <v>1</v>
      </c>
      <c r="I102" s="154">
        <f t="shared" si="13"/>
        <v>1</v>
      </c>
      <c r="J102" s="154">
        <f t="shared" si="13"/>
        <v>1</v>
      </c>
      <c r="K102" s="34"/>
      <c r="L102" s="34"/>
      <c r="M102" s="34"/>
      <c r="N102" s="34"/>
      <c r="O102" s="34"/>
      <c r="P102" s="34"/>
      <c r="Q102" s="34"/>
      <c r="R102" s="34"/>
      <c r="S102" s="34"/>
      <c r="T102" s="34"/>
      <c r="U102" s="34"/>
      <c r="V102" s="34"/>
      <c r="W102" s="34"/>
      <c r="X102" s="34"/>
      <c r="Y102" s="34"/>
      <c r="Z102" s="34"/>
      <c r="AA102" s="34"/>
      <c r="AB102" s="34"/>
      <c r="AC102" s="34"/>
      <c r="AD102" s="34"/>
      <c r="AE102" s="34"/>
    </row>
    <row r="103" spans="1:31" s="38" customFormat="1" x14ac:dyDescent="0.3">
      <c r="A103" s="140"/>
      <c r="B103" s="179"/>
      <c r="C103" s="179"/>
      <c r="D103" s="153">
        <f t="shared" si="13"/>
        <v>1</v>
      </c>
      <c r="E103" s="153">
        <f t="shared" si="13"/>
        <v>1</v>
      </c>
      <c r="F103" s="153">
        <f t="shared" si="13"/>
        <v>1</v>
      </c>
      <c r="G103" s="153">
        <f t="shared" si="13"/>
        <v>1</v>
      </c>
      <c r="H103" s="153">
        <f t="shared" si="13"/>
        <v>1</v>
      </c>
      <c r="I103" s="153">
        <f t="shared" si="13"/>
        <v>1</v>
      </c>
      <c r="J103" s="153">
        <f t="shared" si="13"/>
        <v>1</v>
      </c>
      <c r="K103" s="34"/>
      <c r="L103" s="34"/>
      <c r="M103" s="34"/>
      <c r="N103" s="34"/>
      <c r="O103" s="34"/>
      <c r="P103" s="34"/>
      <c r="Q103" s="34"/>
      <c r="R103" s="34"/>
      <c r="S103" s="34"/>
      <c r="T103" s="34"/>
      <c r="U103" s="34"/>
      <c r="V103" s="34"/>
      <c r="W103" s="34"/>
      <c r="X103" s="34"/>
      <c r="Y103" s="34"/>
      <c r="Z103" s="34"/>
      <c r="AA103" s="34"/>
      <c r="AB103" s="34"/>
      <c r="AC103" s="34"/>
      <c r="AD103" s="34"/>
      <c r="AE103" s="34"/>
    </row>
    <row r="104" spans="1:31" s="38" customFormat="1" x14ac:dyDescent="0.3">
      <c r="A104" s="140"/>
      <c r="B104" s="34"/>
      <c r="C104" s="34"/>
      <c r="D104" s="156"/>
      <c r="E104" s="156"/>
      <c r="F104" s="156"/>
      <c r="G104" s="156"/>
      <c r="H104" s="156"/>
      <c r="I104" s="156"/>
      <c r="J104" s="156"/>
      <c r="K104" s="34"/>
      <c r="L104" s="34"/>
      <c r="M104" s="34"/>
      <c r="N104" s="34"/>
      <c r="O104" s="34"/>
      <c r="P104" s="34"/>
      <c r="Q104" s="34"/>
      <c r="R104" s="34"/>
      <c r="S104" s="34"/>
      <c r="T104" s="34"/>
      <c r="U104" s="34"/>
      <c r="V104" s="34"/>
      <c r="W104" s="34"/>
      <c r="X104" s="34"/>
      <c r="Y104" s="34"/>
      <c r="Z104" s="34"/>
      <c r="AA104" s="34"/>
      <c r="AB104" s="34"/>
      <c r="AC104" s="34"/>
      <c r="AD104" s="34"/>
      <c r="AE104" s="34"/>
    </row>
    <row r="105" spans="1:31" s="38" customFormat="1" x14ac:dyDescent="0.3">
      <c r="A105" s="140"/>
      <c r="B105" s="34"/>
      <c r="C105" s="34"/>
      <c r="D105" s="156"/>
      <c r="E105" s="156"/>
      <c r="F105" s="156"/>
      <c r="G105" s="156"/>
      <c r="H105" s="156"/>
      <c r="I105" s="156"/>
      <c r="J105" s="156"/>
      <c r="K105" s="34"/>
      <c r="L105" s="34"/>
      <c r="M105" s="34"/>
      <c r="N105" s="34"/>
      <c r="O105" s="34"/>
      <c r="P105" s="34"/>
      <c r="Q105" s="34"/>
      <c r="R105" s="34"/>
      <c r="S105" s="34"/>
      <c r="T105" s="34"/>
      <c r="U105" s="34"/>
      <c r="V105" s="34"/>
      <c r="W105" s="34"/>
      <c r="X105" s="34"/>
      <c r="Y105" s="34"/>
      <c r="Z105" s="34"/>
      <c r="AA105" s="34"/>
      <c r="AB105" s="34"/>
      <c r="AC105" s="34"/>
      <c r="AD105" s="34"/>
      <c r="AE105" s="34"/>
    </row>
    <row r="106" spans="1:31" s="38" customFormat="1" x14ac:dyDescent="0.3">
      <c r="A106" s="140"/>
      <c r="B106" s="34"/>
      <c r="C106" s="34"/>
      <c r="D106" s="153">
        <f t="shared" ref="D106:J106" si="14">IF(ISNUMBER(D47),0,1)</f>
        <v>1</v>
      </c>
      <c r="E106" s="153">
        <f t="shared" si="14"/>
        <v>1</v>
      </c>
      <c r="F106" s="153">
        <f t="shared" si="14"/>
        <v>1</v>
      </c>
      <c r="G106" s="153">
        <f t="shared" si="14"/>
        <v>1</v>
      </c>
      <c r="H106" s="153">
        <f t="shared" si="14"/>
        <v>1</v>
      </c>
      <c r="I106" s="153">
        <f t="shared" si="14"/>
        <v>1</v>
      </c>
      <c r="J106" s="153">
        <f t="shared" si="14"/>
        <v>1</v>
      </c>
      <c r="K106" s="34"/>
      <c r="L106" s="34"/>
      <c r="M106" s="34"/>
      <c r="N106" s="34"/>
      <c r="O106" s="34"/>
      <c r="P106" s="34"/>
      <c r="Q106" s="34"/>
      <c r="R106" s="34"/>
      <c r="S106" s="34"/>
      <c r="T106" s="34"/>
      <c r="U106" s="34"/>
      <c r="V106" s="34"/>
      <c r="W106" s="34"/>
      <c r="X106" s="34"/>
      <c r="Y106" s="34"/>
      <c r="Z106" s="34"/>
      <c r="AA106" s="34"/>
      <c r="AB106" s="34"/>
      <c r="AC106" s="34"/>
      <c r="AD106" s="34"/>
      <c r="AE106" s="34"/>
    </row>
    <row r="107" spans="1:31" s="38" customFormat="1" x14ac:dyDescent="0.3">
      <c r="A107" s="140"/>
      <c r="B107" s="34"/>
      <c r="C107" s="34"/>
      <c r="D107" s="153"/>
      <c r="E107" s="153"/>
      <c r="F107" s="153"/>
      <c r="G107" s="153"/>
      <c r="H107" s="153"/>
      <c r="I107" s="153"/>
      <c r="J107" s="153"/>
      <c r="K107" s="34"/>
      <c r="L107" s="34"/>
      <c r="M107" s="34"/>
      <c r="N107" s="34"/>
      <c r="O107" s="34"/>
      <c r="P107" s="34"/>
      <c r="Q107" s="34"/>
      <c r="R107" s="34"/>
      <c r="S107" s="34"/>
      <c r="T107" s="34"/>
      <c r="U107" s="34"/>
      <c r="V107" s="34"/>
      <c r="W107" s="34"/>
      <c r="X107" s="34"/>
      <c r="Y107" s="34"/>
      <c r="Z107" s="34"/>
      <c r="AA107" s="34"/>
      <c r="AB107" s="34"/>
      <c r="AC107" s="34"/>
      <c r="AD107" s="34"/>
      <c r="AE107" s="34"/>
    </row>
    <row r="108" spans="1:31" s="38" customFormat="1" x14ac:dyDescent="0.3">
      <c r="A108" s="140"/>
      <c r="B108" s="34"/>
      <c r="C108" s="34"/>
      <c r="D108" s="157"/>
      <c r="E108" s="157"/>
      <c r="F108" s="157"/>
      <c r="G108" s="157"/>
      <c r="H108" s="157"/>
      <c r="I108" s="157"/>
      <c r="J108" s="157"/>
      <c r="K108" s="34"/>
      <c r="L108" s="34"/>
      <c r="M108" s="34"/>
      <c r="N108" s="34"/>
      <c r="O108" s="34"/>
      <c r="P108" s="34"/>
      <c r="Q108" s="34"/>
      <c r="R108" s="34"/>
      <c r="S108" s="34"/>
      <c r="T108" s="34"/>
      <c r="U108" s="34"/>
      <c r="V108" s="34"/>
      <c r="W108" s="34"/>
      <c r="X108" s="34"/>
      <c r="Y108" s="34"/>
      <c r="Z108" s="34"/>
      <c r="AA108" s="34"/>
      <c r="AB108" s="34"/>
      <c r="AC108" s="34"/>
      <c r="AD108" s="34"/>
      <c r="AE108" s="34"/>
    </row>
    <row r="109" spans="1:31" s="38" customFormat="1" x14ac:dyDescent="0.3">
      <c r="A109" s="140"/>
      <c r="B109" s="34"/>
      <c r="C109" s="34"/>
      <c r="D109" s="153">
        <f>IF(ISNUMBER(#REF!),0,1)</f>
        <v>1</v>
      </c>
      <c r="E109" s="153">
        <f>IF(ISNUMBER(#REF!),0,1)</f>
        <v>1</v>
      </c>
      <c r="F109" s="153">
        <f>IF(ISNUMBER(#REF!),0,1)</f>
        <v>1</v>
      </c>
      <c r="G109" s="153">
        <f>IF(ISNUMBER(#REF!),0,1)</f>
        <v>1</v>
      </c>
      <c r="H109" s="153">
        <f>IF(ISNUMBER(#REF!),0,1)</f>
        <v>1</v>
      </c>
      <c r="I109" s="153">
        <f>IF(ISNUMBER(#REF!),0,1)</f>
        <v>1</v>
      </c>
      <c r="J109" s="153">
        <f>IF(ISNUMBER(#REF!),0,1)</f>
        <v>1</v>
      </c>
      <c r="K109" s="34"/>
      <c r="L109" s="34"/>
      <c r="M109" s="34"/>
      <c r="N109" s="34"/>
      <c r="O109" s="34"/>
      <c r="P109" s="34"/>
      <c r="Q109" s="34"/>
      <c r="R109" s="34"/>
      <c r="S109" s="34"/>
      <c r="T109" s="34"/>
      <c r="U109" s="34"/>
      <c r="V109" s="34"/>
      <c r="W109" s="34"/>
      <c r="X109" s="34"/>
      <c r="Y109" s="34"/>
      <c r="Z109" s="34"/>
      <c r="AA109" s="34"/>
      <c r="AB109" s="34"/>
      <c r="AC109" s="34"/>
      <c r="AD109" s="34"/>
      <c r="AE109" s="34"/>
    </row>
    <row r="110" spans="1:31" s="38" customFormat="1" x14ac:dyDescent="0.3">
      <c r="A110" s="140"/>
      <c r="B110" s="34"/>
      <c r="C110" s="34"/>
      <c r="D110" s="154">
        <f t="shared" ref="D110:J111" si="15">IF(ISNUMBER(D50),0,1)</f>
        <v>1</v>
      </c>
      <c r="E110" s="154">
        <f t="shared" si="15"/>
        <v>1</v>
      </c>
      <c r="F110" s="154">
        <f t="shared" si="15"/>
        <v>1</v>
      </c>
      <c r="G110" s="154">
        <f t="shared" si="15"/>
        <v>1</v>
      </c>
      <c r="H110" s="154">
        <f t="shared" si="15"/>
        <v>1</v>
      </c>
      <c r="I110" s="154">
        <f t="shared" si="15"/>
        <v>1</v>
      </c>
      <c r="J110" s="154">
        <f t="shared" si="15"/>
        <v>1</v>
      </c>
      <c r="K110" s="34"/>
      <c r="L110" s="34"/>
      <c r="M110" s="34"/>
      <c r="N110" s="34"/>
      <c r="O110" s="34"/>
      <c r="P110" s="34"/>
      <c r="Q110" s="34"/>
      <c r="R110" s="34"/>
      <c r="S110" s="34"/>
      <c r="T110" s="34"/>
      <c r="U110" s="34"/>
      <c r="V110" s="34"/>
      <c r="W110" s="34"/>
      <c r="X110" s="34"/>
      <c r="Y110" s="34"/>
      <c r="Z110" s="34"/>
      <c r="AA110" s="34"/>
      <c r="AB110" s="34"/>
      <c r="AC110" s="34"/>
      <c r="AD110" s="34"/>
      <c r="AE110" s="34"/>
    </row>
    <row r="111" spans="1:31" s="38" customFormat="1" x14ac:dyDescent="0.3">
      <c r="A111" s="140"/>
      <c r="B111" s="34"/>
      <c r="C111" s="34"/>
      <c r="D111" s="154">
        <f t="shared" si="15"/>
        <v>1</v>
      </c>
      <c r="E111" s="154">
        <f t="shared" si="15"/>
        <v>1</v>
      </c>
      <c r="F111" s="154">
        <f t="shared" si="15"/>
        <v>1</v>
      </c>
      <c r="G111" s="154">
        <f t="shared" si="15"/>
        <v>1</v>
      </c>
      <c r="H111" s="154">
        <f t="shared" si="15"/>
        <v>1</v>
      </c>
      <c r="I111" s="154">
        <f t="shared" si="15"/>
        <v>1</v>
      </c>
      <c r="J111" s="154">
        <f t="shared" si="15"/>
        <v>1</v>
      </c>
      <c r="K111" s="34"/>
      <c r="L111" s="34"/>
      <c r="M111" s="34"/>
      <c r="N111" s="34"/>
      <c r="O111" s="34"/>
      <c r="P111" s="34"/>
      <c r="Q111" s="34"/>
      <c r="R111" s="34"/>
      <c r="S111" s="34"/>
      <c r="T111" s="34"/>
      <c r="U111" s="34"/>
      <c r="V111" s="34"/>
      <c r="W111" s="34"/>
      <c r="X111" s="34"/>
      <c r="Y111" s="34"/>
      <c r="Z111" s="34"/>
      <c r="AA111" s="34"/>
      <c r="AB111" s="34"/>
      <c r="AC111" s="34"/>
      <c r="AD111" s="34"/>
      <c r="AE111" s="34"/>
    </row>
    <row r="112" spans="1:31" s="38" customFormat="1" x14ac:dyDescent="0.3">
      <c r="A112" s="140"/>
      <c r="B112" s="34"/>
      <c r="C112" s="34"/>
      <c r="D112" s="157"/>
      <c r="E112" s="157"/>
      <c r="F112" s="157"/>
      <c r="G112" s="157"/>
      <c r="H112" s="157"/>
      <c r="I112" s="157"/>
      <c r="J112" s="157"/>
      <c r="K112" s="34"/>
      <c r="L112" s="34"/>
      <c r="M112" s="34"/>
      <c r="N112" s="34"/>
      <c r="O112" s="34"/>
      <c r="P112" s="34"/>
      <c r="Q112" s="34"/>
      <c r="R112" s="34"/>
      <c r="S112" s="34"/>
      <c r="T112" s="34"/>
      <c r="U112" s="34"/>
      <c r="V112" s="34"/>
      <c r="W112" s="34"/>
      <c r="X112" s="34"/>
      <c r="Y112" s="34"/>
      <c r="Z112" s="34"/>
      <c r="AA112" s="34"/>
      <c r="AB112" s="34"/>
      <c r="AC112" s="34"/>
      <c r="AD112" s="34"/>
      <c r="AE112" s="34"/>
    </row>
    <row r="113" spans="1:31" s="38" customFormat="1" x14ac:dyDescent="0.3">
      <c r="A113" s="140"/>
      <c r="B113" s="34"/>
      <c r="C113" s="34"/>
      <c r="D113" s="154">
        <f t="shared" ref="D113:H117" si="16">IF(ISNUMBER(D52),0,1)</f>
        <v>1</v>
      </c>
      <c r="E113" s="154">
        <f t="shared" si="16"/>
        <v>1</v>
      </c>
      <c r="F113" s="154">
        <f t="shared" si="16"/>
        <v>1</v>
      </c>
      <c r="G113" s="154">
        <f t="shared" si="16"/>
        <v>1</v>
      </c>
      <c r="H113" s="154">
        <f t="shared" si="16"/>
        <v>1</v>
      </c>
      <c r="I113" s="154">
        <f t="shared" ref="I113:J113" si="17">IF(ISNUMBER(I52),0,1)</f>
        <v>1</v>
      </c>
      <c r="J113" s="154">
        <f t="shared" si="17"/>
        <v>1</v>
      </c>
      <c r="K113" s="34"/>
      <c r="L113" s="34"/>
      <c r="M113" s="34"/>
      <c r="N113" s="34"/>
      <c r="O113" s="34"/>
      <c r="P113" s="34"/>
      <c r="Q113" s="34"/>
      <c r="R113" s="34"/>
      <c r="S113" s="34"/>
      <c r="T113" s="34"/>
      <c r="U113" s="34"/>
      <c r="V113" s="34"/>
      <c r="W113" s="34"/>
      <c r="X113" s="34"/>
      <c r="Y113" s="34"/>
      <c r="Z113" s="34"/>
      <c r="AA113" s="34"/>
      <c r="AB113" s="34"/>
      <c r="AC113" s="34"/>
      <c r="AD113" s="34"/>
      <c r="AE113" s="34"/>
    </row>
    <row r="114" spans="1:31" s="38" customFormat="1" x14ac:dyDescent="0.3">
      <c r="A114" s="140"/>
      <c r="B114" s="34"/>
      <c r="C114" s="34"/>
      <c r="D114" s="154">
        <f t="shared" si="16"/>
        <v>1</v>
      </c>
      <c r="E114" s="154">
        <f t="shared" si="16"/>
        <v>1</v>
      </c>
      <c r="F114" s="154">
        <f t="shared" si="16"/>
        <v>1</v>
      </c>
      <c r="G114" s="154">
        <f t="shared" si="16"/>
        <v>1</v>
      </c>
      <c r="H114" s="154">
        <f t="shared" si="16"/>
        <v>1</v>
      </c>
      <c r="I114" s="154">
        <f t="shared" ref="I114:J114" si="18">IF(ISNUMBER(I53),0,1)</f>
        <v>1</v>
      </c>
      <c r="J114" s="154">
        <f t="shared" si="18"/>
        <v>1</v>
      </c>
      <c r="K114" s="34"/>
      <c r="L114" s="34"/>
      <c r="M114" s="34"/>
      <c r="N114" s="34"/>
      <c r="O114" s="34"/>
      <c r="P114" s="34"/>
      <c r="Q114" s="34"/>
      <c r="R114" s="34"/>
      <c r="S114" s="34"/>
      <c r="T114" s="34"/>
      <c r="U114" s="34"/>
      <c r="V114" s="34"/>
      <c r="W114" s="34"/>
      <c r="X114" s="34"/>
      <c r="Y114" s="34"/>
      <c r="Z114" s="34"/>
      <c r="AA114" s="34"/>
      <c r="AB114" s="34"/>
      <c r="AC114" s="34"/>
      <c r="AD114" s="34"/>
      <c r="AE114" s="34"/>
    </row>
    <row r="115" spans="1:31" s="38" customFormat="1" x14ac:dyDescent="0.3">
      <c r="A115" s="140"/>
      <c r="B115" s="34"/>
      <c r="C115" s="34"/>
      <c r="D115" s="154">
        <f t="shared" si="16"/>
        <v>1</v>
      </c>
      <c r="E115" s="154">
        <f t="shared" si="16"/>
        <v>1</v>
      </c>
      <c r="F115" s="154">
        <f t="shared" si="16"/>
        <v>1</v>
      </c>
      <c r="G115" s="154">
        <f t="shared" si="16"/>
        <v>1</v>
      </c>
      <c r="H115" s="154">
        <f t="shared" si="16"/>
        <v>1</v>
      </c>
      <c r="I115" s="154">
        <f t="shared" ref="I115:J115" si="19">IF(ISNUMBER(I54),0,1)</f>
        <v>1</v>
      </c>
      <c r="J115" s="154">
        <f t="shared" si="19"/>
        <v>1</v>
      </c>
      <c r="K115" s="34"/>
      <c r="L115" s="34"/>
      <c r="M115" s="34"/>
      <c r="N115" s="34"/>
      <c r="O115" s="34"/>
      <c r="P115" s="34"/>
      <c r="Q115" s="34"/>
      <c r="R115" s="34"/>
      <c r="S115" s="34"/>
      <c r="T115" s="34"/>
      <c r="U115" s="34"/>
      <c r="V115" s="34"/>
      <c r="W115" s="34"/>
      <c r="X115" s="34"/>
      <c r="Y115" s="34"/>
      <c r="Z115" s="34"/>
      <c r="AA115" s="34"/>
      <c r="AB115" s="34"/>
      <c r="AC115" s="34"/>
      <c r="AD115" s="34"/>
      <c r="AE115" s="34"/>
    </row>
    <row r="116" spans="1:31" s="38" customFormat="1" x14ac:dyDescent="0.3">
      <c r="A116" s="140"/>
      <c r="B116" s="34"/>
      <c r="C116" s="34"/>
      <c r="D116" s="154">
        <f t="shared" si="16"/>
        <v>1</v>
      </c>
      <c r="E116" s="154">
        <f t="shared" si="16"/>
        <v>1</v>
      </c>
      <c r="F116" s="154">
        <f t="shared" si="16"/>
        <v>1</v>
      </c>
      <c r="G116" s="154">
        <f t="shared" si="16"/>
        <v>1</v>
      </c>
      <c r="H116" s="154">
        <f t="shared" si="16"/>
        <v>1</v>
      </c>
      <c r="I116" s="154">
        <f t="shared" ref="I116:J116" si="20">IF(ISNUMBER(I55),0,1)</f>
        <v>1</v>
      </c>
      <c r="J116" s="154">
        <f t="shared" si="20"/>
        <v>1</v>
      </c>
      <c r="K116" s="34"/>
      <c r="L116" s="34"/>
      <c r="M116" s="34"/>
      <c r="N116" s="34"/>
      <c r="O116" s="34"/>
      <c r="P116" s="34"/>
      <c r="Q116" s="34"/>
      <c r="R116" s="34"/>
      <c r="S116" s="34"/>
      <c r="T116" s="34"/>
      <c r="U116" s="34"/>
      <c r="V116" s="34"/>
      <c r="W116" s="34"/>
      <c r="X116" s="34"/>
      <c r="Y116" s="34"/>
      <c r="Z116" s="34"/>
      <c r="AA116" s="34"/>
      <c r="AB116" s="34"/>
      <c r="AC116" s="34"/>
      <c r="AD116" s="34"/>
      <c r="AE116" s="34"/>
    </row>
    <row r="117" spans="1:31" s="38" customFormat="1" x14ac:dyDescent="0.3">
      <c r="A117" s="140"/>
      <c r="B117" s="34"/>
      <c r="C117" s="34"/>
      <c r="D117" s="154">
        <f t="shared" si="16"/>
        <v>1</v>
      </c>
      <c r="E117" s="154">
        <f t="shared" si="16"/>
        <v>1</v>
      </c>
      <c r="F117" s="154">
        <f t="shared" si="16"/>
        <v>1</v>
      </c>
      <c r="G117" s="154">
        <f t="shared" si="16"/>
        <v>1</v>
      </c>
      <c r="H117" s="154">
        <f t="shared" si="16"/>
        <v>1</v>
      </c>
      <c r="I117" s="154">
        <f t="shared" ref="I117:J117" si="21">IF(ISNUMBER(I56),0,1)</f>
        <v>1</v>
      </c>
      <c r="J117" s="154">
        <f t="shared" si="21"/>
        <v>1</v>
      </c>
      <c r="K117" s="34"/>
      <c r="L117" s="34"/>
      <c r="M117" s="34"/>
      <c r="N117" s="34"/>
      <c r="O117" s="34"/>
      <c r="P117" s="34"/>
      <c r="Q117" s="34"/>
      <c r="R117" s="34"/>
      <c r="S117" s="34"/>
      <c r="T117" s="34"/>
      <c r="U117" s="34"/>
      <c r="V117" s="34"/>
      <c r="W117" s="34"/>
      <c r="X117" s="34"/>
      <c r="Y117" s="34"/>
      <c r="Z117" s="34"/>
      <c r="AA117" s="34"/>
      <c r="AB117" s="34"/>
      <c r="AC117" s="34"/>
      <c r="AD117" s="34"/>
      <c r="AE117" s="34"/>
    </row>
    <row r="118" spans="1:31" s="38" customFormat="1" x14ac:dyDescent="0.3">
      <c r="A118" s="140"/>
      <c r="B118" s="34"/>
      <c r="C118" s="34"/>
      <c r="D118" s="150"/>
      <c r="E118" s="150"/>
      <c r="F118" s="150"/>
      <c r="G118" s="150"/>
      <c r="H118" s="150"/>
      <c r="I118" s="150"/>
      <c r="J118" s="150"/>
      <c r="K118" s="34"/>
      <c r="L118" s="34"/>
      <c r="M118" s="34"/>
      <c r="N118" s="34"/>
      <c r="O118" s="34"/>
      <c r="P118" s="34"/>
      <c r="Q118" s="34"/>
      <c r="R118" s="34"/>
      <c r="S118" s="34"/>
      <c r="T118" s="34"/>
      <c r="U118" s="34"/>
      <c r="V118" s="34"/>
      <c r="W118" s="34"/>
      <c r="X118" s="34"/>
      <c r="Y118" s="34"/>
      <c r="Z118" s="34"/>
      <c r="AA118" s="34"/>
      <c r="AB118" s="34"/>
      <c r="AC118" s="34"/>
      <c r="AD118" s="34"/>
      <c r="AE118" s="34"/>
    </row>
    <row r="119" spans="1:31" s="38" customFormat="1" x14ac:dyDescent="0.3">
      <c r="A119" s="140"/>
      <c r="B119" s="34"/>
      <c r="C119" s="34"/>
      <c r="D119" s="150"/>
      <c r="E119" s="150"/>
      <c r="F119" s="150"/>
      <c r="G119" s="150"/>
      <c r="H119" s="150"/>
      <c r="I119" s="150"/>
      <c r="J119" s="150"/>
      <c r="K119" s="34"/>
      <c r="L119" s="34"/>
      <c r="M119" s="34"/>
      <c r="N119" s="34"/>
      <c r="O119" s="34"/>
      <c r="P119" s="34"/>
      <c r="Q119" s="34"/>
      <c r="R119" s="34"/>
      <c r="S119" s="34"/>
      <c r="T119" s="34"/>
      <c r="U119" s="34"/>
      <c r="V119" s="34"/>
      <c r="W119" s="34"/>
      <c r="X119" s="34"/>
      <c r="Y119" s="34"/>
      <c r="Z119" s="34"/>
      <c r="AA119" s="34"/>
      <c r="AB119" s="34"/>
      <c r="AC119" s="34"/>
      <c r="AD119" s="34"/>
      <c r="AE119" s="34"/>
    </row>
    <row r="120" spans="1:31" s="38" customFormat="1" x14ac:dyDescent="0.3">
      <c r="A120" s="140"/>
      <c r="B120" s="34"/>
      <c r="C120" s="34"/>
      <c r="D120" s="150"/>
      <c r="E120" s="150"/>
      <c r="F120" s="150"/>
      <c r="G120" s="150"/>
      <c r="H120" s="150"/>
      <c r="I120" s="150"/>
      <c r="J120" s="150"/>
      <c r="K120" s="34"/>
      <c r="L120" s="34"/>
      <c r="M120" s="34"/>
      <c r="N120" s="34"/>
      <c r="O120" s="34"/>
      <c r="P120" s="34"/>
      <c r="Q120" s="34"/>
      <c r="R120" s="34"/>
      <c r="S120" s="34"/>
      <c r="T120" s="34"/>
      <c r="U120" s="34"/>
      <c r="V120" s="34"/>
      <c r="W120" s="34"/>
      <c r="X120" s="34"/>
      <c r="Y120" s="34"/>
      <c r="Z120" s="34"/>
      <c r="AA120" s="34"/>
      <c r="AB120" s="34"/>
      <c r="AC120" s="34"/>
      <c r="AD120" s="34"/>
      <c r="AE120" s="34"/>
    </row>
    <row r="121" spans="1:31" s="38" customFormat="1" x14ac:dyDescent="0.3">
      <c r="A121" s="140"/>
      <c r="B121" s="20"/>
      <c r="C121" s="20"/>
      <c r="D121" s="99"/>
      <c r="E121" s="99"/>
      <c r="F121" s="99"/>
      <c r="G121" s="99"/>
      <c r="H121" s="99"/>
      <c r="I121" s="99"/>
      <c r="J121" s="99"/>
    </row>
    <row r="122" spans="1:31" s="38" customFormat="1" x14ac:dyDescent="0.3">
      <c r="A122" s="140"/>
      <c r="B122" s="20"/>
      <c r="C122" s="20"/>
      <c r="D122" s="99"/>
      <c r="E122" s="99"/>
      <c r="F122" s="99"/>
      <c r="G122" s="99"/>
      <c r="H122" s="99"/>
      <c r="I122" s="99"/>
      <c r="J122" s="99"/>
    </row>
    <row r="123" spans="1:31" s="38" customFormat="1" x14ac:dyDescent="0.3">
      <c r="A123" s="140"/>
      <c r="B123" s="20"/>
      <c r="C123" s="20"/>
      <c r="D123" s="99"/>
      <c r="E123" s="99"/>
      <c r="F123" s="99"/>
      <c r="G123" s="99"/>
      <c r="H123" s="99"/>
      <c r="I123" s="99"/>
      <c r="J123" s="99"/>
    </row>
    <row r="124" spans="1:31" s="38" customFormat="1" x14ac:dyDescent="0.3">
      <c r="A124" s="140"/>
      <c r="B124" s="152"/>
      <c r="C124" s="152"/>
      <c r="D124" s="99"/>
      <c r="E124" s="99"/>
      <c r="F124" s="99"/>
      <c r="G124" s="99"/>
      <c r="H124" s="99"/>
      <c r="I124" s="99"/>
      <c r="J124" s="99"/>
    </row>
    <row r="125" spans="1:31" s="38" customFormat="1" x14ac:dyDescent="0.3">
      <c r="A125" s="140"/>
      <c r="B125" s="33"/>
      <c r="C125" s="33"/>
      <c r="D125" s="99"/>
      <c r="E125" s="99"/>
      <c r="F125" s="99"/>
      <c r="G125" s="99"/>
      <c r="H125" s="99"/>
      <c r="I125" s="99"/>
      <c r="J125" s="99"/>
    </row>
    <row r="126" spans="1:31" s="38" customFormat="1" x14ac:dyDescent="0.3">
      <c r="A126" s="140"/>
      <c r="B126" s="33"/>
      <c r="C126" s="33"/>
      <c r="D126" s="99"/>
      <c r="E126" s="99"/>
      <c r="F126" s="99"/>
      <c r="G126" s="99"/>
      <c r="H126" s="99"/>
      <c r="I126" s="99"/>
      <c r="J126" s="99"/>
    </row>
    <row r="127" spans="1:31" s="38" customFormat="1" x14ac:dyDescent="0.3">
      <c r="A127" s="140"/>
      <c r="B127" s="33"/>
      <c r="C127" s="33"/>
      <c r="D127" s="99"/>
      <c r="E127" s="98"/>
      <c r="F127" s="98"/>
      <c r="G127" s="98"/>
      <c r="H127" s="98"/>
      <c r="I127" s="98"/>
      <c r="J127" s="98"/>
    </row>
    <row r="128" spans="1:31" s="38" customFormat="1" x14ac:dyDescent="0.3">
      <c r="A128" s="140"/>
      <c r="B128" s="152"/>
      <c r="C128" s="152"/>
      <c r="D128" s="99"/>
      <c r="E128" s="99"/>
      <c r="F128" s="99"/>
      <c r="G128" s="99"/>
      <c r="H128" s="99"/>
      <c r="I128" s="99"/>
      <c r="J128" s="99"/>
    </row>
    <row r="129" spans="1:10" s="38" customFormat="1" x14ac:dyDescent="0.3">
      <c r="A129" s="140"/>
      <c r="B129" s="33"/>
      <c r="C129" s="33"/>
      <c r="D129" s="99"/>
      <c r="E129" s="99"/>
      <c r="F129" s="99"/>
      <c r="G129" s="99"/>
      <c r="H129" s="99"/>
      <c r="I129" s="99"/>
      <c r="J129" s="99"/>
    </row>
    <row r="130" spans="1:10" s="38" customFormat="1" x14ac:dyDescent="0.3">
      <c r="A130" s="140"/>
      <c r="B130" s="33"/>
      <c r="C130" s="33"/>
      <c r="D130" s="99"/>
      <c r="E130" s="99"/>
      <c r="F130" s="99"/>
      <c r="G130" s="99"/>
      <c r="H130" s="99"/>
      <c r="I130" s="99"/>
      <c r="J130" s="99"/>
    </row>
    <row r="131" spans="1:10" s="38" customFormat="1" x14ac:dyDescent="0.3">
      <c r="A131" s="140"/>
      <c r="B131" s="33"/>
      <c r="C131" s="33"/>
      <c r="D131" s="99"/>
      <c r="E131" s="99"/>
      <c r="F131" s="99"/>
      <c r="G131" s="99"/>
      <c r="H131" s="99"/>
      <c r="I131" s="99"/>
      <c r="J131" s="99"/>
    </row>
    <row r="132" spans="1:10" s="38" customFormat="1" x14ac:dyDescent="0.3">
      <c r="A132" s="140"/>
      <c r="B132" s="33"/>
      <c r="C132" s="33"/>
      <c r="D132" s="99"/>
      <c r="E132" s="99"/>
      <c r="F132" s="99"/>
      <c r="G132" s="99"/>
      <c r="H132" s="99"/>
      <c r="I132" s="99"/>
      <c r="J132" s="99"/>
    </row>
    <row r="133" spans="1:10" s="38" customFormat="1" x14ac:dyDescent="0.3">
      <c r="A133" s="140"/>
      <c r="B133" s="33"/>
      <c r="C133" s="33"/>
      <c r="D133" s="99"/>
      <c r="E133" s="98"/>
      <c r="F133" s="98"/>
      <c r="G133" s="98"/>
      <c r="H133" s="98"/>
      <c r="I133" s="98"/>
      <c r="J133" s="98"/>
    </row>
    <row r="134" spans="1:10" s="38" customFormat="1" x14ac:dyDescent="0.3">
      <c r="A134" s="140"/>
      <c r="B134" s="152"/>
      <c r="C134" s="152"/>
      <c r="D134" s="99"/>
      <c r="E134" s="99"/>
      <c r="F134" s="99"/>
      <c r="G134" s="99"/>
      <c r="H134" s="99"/>
      <c r="I134" s="99"/>
      <c r="J134" s="99"/>
    </row>
    <row r="135" spans="1:10" s="38" customFormat="1" x14ac:dyDescent="0.3">
      <c r="A135" s="140"/>
      <c r="B135" s="116"/>
      <c r="C135" s="116"/>
      <c r="D135" s="125"/>
      <c r="E135" s="97"/>
      <c r="F135" s="97"/>
      <c r="G135" s="97"/>
      <c r="H135" s="97"/>
      <c r="I135" s="97"/>
      <c r="J135" s="97"/>
    </row>
    <row r="136" spans="1:10" s="38" customFormat="1" x14ac:dyDescent="0.3">
      <c r="A136" s="140"/>
      <c r="B136" s="116"/>
      <c r="C136" s="116"/>
      <c r="D136" s="125"/>
      <c r="E136" s="97"/>
      <c r="F136" s="97"/>
      <c r="G136" s="97"/>
      <c r="H136" s="97"/>
      <c r="I136" s="97"/>
      <c r="J136" s="97"/>
    </row>
    <row r="137" spans="1:10" s="38" customFormat="1" x14ac:dyDescent="0.3">
      <c r="A137" s="140"/>
      <c r="B137" s="116"/>
      <c r="C137" s="116"/>
      <c r="D137" s="125"/>
      <c r="E137" s="97"/>
      <c r="F137" s="97"/>
      <c r="G137" s="97"/>
      <c r="H137" s="97"/>
      <c r="I137" s="97"/>
      <c r="J137" s="97"/>
    </row>
    <row r="138" spans="1:10" s="38" customFormat="1" x14ac:dyDescent="0.3">
      <c r="A138" s="140"/>
      <c r="B138" s="116"/>
      <c r="C138" s="116"/>
      <c r="D138" s="125"/>
      <c r="E138" s="97"/>
      <c r="F138" s="97"/>
      <c r="G138" s="97"/>
      <c r="H138" s="97"/>
      <c r="I138" s="97"/>
      <c r="J138" s="97"/>
    </row>
    <row r="139" spans="1:10" s="20" customFormat="1" x14ac:dyDescent="0.3">
      <c r="A139" s="139"/>
      <c r="B139" s="33"/>
      <c r="C139" s="33"/>
      <c r="D139" s="99"/>
      <c r="E139" s="98"/>
      <c r="F139" s="98"/>
      <c r="G139" s="98"/>
      <c r="H139" s="98"/>
      <c r="I139" s="98"/>
      <c r="J139" s="98"/>
    </row>
    <row r="140" spans="1:10" s="20" customFormat="1" x14ac:dyDescent="0.3">
      <c r="A140" s="139"/>
      <c r="B140" s="33"/>
      <c r="C140" s="33"/>
      <c r="D140" s="99"/>
      <c r="E140" s="98"/>
      <c r="F140" s="98"/>
      <c r="G140" s="98"/>
      <c r="H140" s="98"/>
      <c r="I140" s="98"/>
      <c r="J140" s="98"/>
    </row>
    <row r="141" spans="1:10" s="38" customFormat="1" x14ac:dyDescent="0.3">
      <c r="A141" s="140"/>
      <c r="B141" s="116"/>
      <c r="C141" s="116"/>
    </row>
    <row r="142" spans="1:10" s="38" customFormat="1" x14ac:dyDescent="0.3">
      <c r="A142" s="140"/>
      <c r="B142" s="116"/>
      <c r="C142" s="116"/>
    </row>
    <row r="143" spans="1:10" s="38" customFormat="1" x14ac:dyDescent="0.3">
      <c r="A143" s="140"/>
      <c r="B143" s="116"/>
      <c r="C143" s="116"/>
    </row>
    <row r="144" spans="1:10" x14ac:dyDescent="0.3">
      <c r="B144" s="37"/>
      <c r="C144" s="37"/>
      <c r="D144" s="34"/>
      <c r="E144" s="34"/>
      <c r="F144" s="34"/>
      <c r="G144" s="34"/>
      <c r="H144" s="34"/>
      <c r="I144" s="34"/>
    </row>
    <row r="145" spans="2:9" x14ac:dyDescent="0.3">
      <c r="B145" s="37"/>
      <c r="C145" s="37"/>
      <c r="D145" s="34"/>
      <c r="E145" s="34"/>
      <c r="F145" s="34"/>
      <c r="G145" s="34"/>
      <c r="H145" s="34"/>
      <c r="I145" s="34"/>
    </row>
    <row r="146" spans="2:9" x14ac:dyDescent="0.3">
      <c r="B146" s="37"/>
      <c r="C146" s="37"/>
      <c r="D146" s="34"/>
      <c r="E146" s="34"/>
      <c r="F146" s="34"/>
      <c r="G146" s="34"/>
      <c r="H146" s="34"/>
      <c r="I146" s="34"/>
    </row>
    <row r="147" spans="2:9" x14ac:dyDescent="0.3">
      <c r="B147" s="37"/>
      <c r="C147" s="37"/>
      <c r="D147" s="34"/>
      <c r="E147" s="34"/>
      <c r="F147" s="34"/>
      <c r="G147" s="34"/>
      <c r="H147" s="34"/>
      <c r="I147" s="34"/>
    </row>
    <row r="148" spans="2:9" x14ac:dyDescent="0.3">
      <c r="B148" s="37"/>
      <c r="C148" s="37"/>
      <c r="D148" s="34"/>
      <c r="E148" s="34"/>
      <c r="F148" s="34"/>
      <c r="G148" s="34"/>
      <c r="H148" s="34"/>
      <c r="I148" s="34"/>
    </row>
    <row r="149" spans="2:9" x14ac:dyDescent="0.3">
      <c r="B149" s="37"/>
      <c r="C149" s="37"/>
      <c r="D149" s="34"/>
      <c r="E149" s="34"/>
      <c r="F149" s="34"/>
      <c r="G149" s="34"/>
      <c r="H149" s="34"/>
      <c r="I149" s="34"/>
    </row>
    <row r="150" spans="2:9" x14ac:dyDescent="0.3">
      <c r="B150" s="37"/>
      <c r="C150" s="37"/>
      <c r="D150" s="34"/>
      <c r="E150" s="34"/>
      <c r="F150" s="34"/>
      <c r="G150" s="34"/>
      <c r="H150" s="34"/>
      <c r="I150" s="34"/>
    </row>
    <row r="151" spans="2:9" x14ac:dyDescent="0.3">
      <c r="B151" s="37"/>
      <c r="C151" s="37"/>
      <c r="D151" s="34"/>
      <c r="E151" s="34"/>
      <c r="F151" s="34"/>
      <c r="G151" s="34"/>
      <c r="H151" s="34"/>
      <c r="I151" s="34"/>
    </row>
    <row r="152" spans="2:9" x14ac:dyDescent="0.3">
      <c r="B152" s="33"/>
      <c r="C152" s="33"/>
    </row>
    <row r="153" spans="2:9" x14ac:dyDescent="0.3">
      <c r="B153" s="33"/>
      <c r="C153" s="33"/>
    </row>
    <row r="154" spans="2:9" x14ac:dyDescent="0.3">
      <c r="B154" s="33"/>
      <c r="C154" s="33"/>
    </row>
    <row r="155" spans="2:9" x14ac:dyDescent="0.3">
      <c r="B155" s="33"/>
      <c r="C155" s="33"/>
    </row>
  </sheetData>
  <mergeCells count="5">
    <mergeCell ref="E2:J2"/>
    <mergeCell ref="E3:J3"/>
    <mergeCell ref="A1:B1"/>
    <mergeCell ref="A61:J61"/>
    <mergeCell ref="C2:C4"/>
  </mergeCells>
  <dataValidations count="2">
    <dataValidation type="list" allowBlank="1" showInputMessage="1" showErrorMessage="1" sqref="H6">
      <formula1>$G$47:$G$47</formula1>
    </dataValidation>
    <dataValidation type="list" allowBlank="1" showInputMessage="1" showErrorMessage="1" sqref="D6">
      <formula1>"1,0"</formula1>
    </dataValidation>
  </dataValidations>
  <pageMargins left="0.7" right="0.7" top="0.75" bottom="0.75" header="0.3" footer="0.3"/>
  <pageSetup scale="40" orientation="landscape" r:id="rId1"/>
  <ignoredErrors>
    <ignoredError sqref="E135:J139" formula="1"/>
    <ignoredError sqref="D64:J78 D13:J13 D80:J83 D85:J117"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70"/>
  <sheetViews>
    <sheetView zoomScale="79" zoomScaleNormal="79" workbookViewId="0">
      <selection activeCell="A13" sqref="A13"/>
    </sheetView>
  </sheetViews>
  <sheetFormatPr defaultColWidth="9.109375" defaultRowHeight="14.4" x14ac:dyDescent="0.3"/>
  <cols>
    <col min="1" max="1" width="4.33203125" style="30" customWidth="1"/>
    <col min="2" max="2" width="109.109375" style="29" customWidth="1"/>
    <col min="3" max="3" width="11.5546875" style="95" customWidth="1"/>
    <col min="4" max="4" width="11" style="95" customWidth="1"/>
    <col min="5" max="5" width="11.109375" style="95" customWidth="1"/>
    <col min="6" max="6" width="10.6640625" style="95" customWidth="1"/>
    <col min="7" max="7" width="10" style="95" customWidth="1"/>
    <col min="8" max="8" width="11.88671875" style="95" customWidth="1"/>
    <col min="9" max="9" width="10.6640625" style="95" customWidth="1"/>
    <col min="10" max="16384" width="9.109375" style="29"/>
  </cols>
  <sheetData>
    <row r="1" spans="1:9" ht="15.75" x14ac:dyDescent="0.25">
      <c r="A1" s="48" t="str">
        <f>"DFAST-14A -Regulatory Capital Transitions Schedule:"&amp;" "&amp;CoverSheet!$D$4&amp;" ("&amp;CoverSheet!$B$15&amp; " Scenario)"</f>
        <v>DFAST-14A -Regulatory Capital Transitions Schedule:  (Supervisory Baseline Scenario)</v>
      </c>
    </row>
    <row r="2" spans="1:9" s="13" customFormat="1" ht="15" customHeight="1" x14ac:dyDescent="0.25">
      <c r="A2" s="19"/>
      <c r="B2" s="15" t="s">
        <v>74</v>
      </c>
      <c r="C2" s="96"/>
      <c r="D2" s="96"/>
      <c r="E2" s="96"/>
      <c r="F2" s="96"/>
      <c r="G2" s="96"/>
      <c r="H2" s="96"/>
      <c r="I2" s="101"/>
    </row>
    <row r="3" spans="1:9" s="13" customFormat="1" ht="15" customHeight="1" x14ac:dyDescent="0.25">
      <c r="A3" s="19"/>
      <c r="B3" s="14" t="s">
        <v>10</v>
      </c>
      <c r="C3" s="102" t="s">
        <v>9</v>
      </c>
      <c r="D3" s="102" t="s">
        <v>8</v>
      </c>
      <c r="E3" s="102" t="s">
        <v>7</v>
      </c>
      <c r="F3" s="102" t="s">
        <v>6</v>
      </c>
      <c r="G3" s="102" t="s">
        <v>5</v>
      </c>
      <c r="H3" s="102" t="s">
        <v>4</v>
      </c>
      <c r="I3" s="103" t="s">
        <v>3</v>
      </c>
    </row>
    <row r="4" spans="1:9" ht="14.4" customHeight="1" x14ac:dyDescent="0.25">
      <c r="C4" s="143" t="s">
        <v>86</v>
      </c>
      <c r="D4" s="390"/>
      <c r="E4" s="390"/>
      <c r="F4" s="390"/>
      <c r="G4" s="390"/>
      <c r="H4" s="390"/>
      <c r="I4" s="390"/>
    </row>
    <row r="5" spans="1:9" ht="14.4" customHeight="1" x14ac:dyDescent="0.25">
      <c r="C5" s="144" t="s">
        <v>87</v>
      </c>
      <c r="D5" s="391" t="s">
        <v>89</v>
      </c>
      <c r="E5" s="391"/>
      <c r="F5" s="391"/>
      <c r="G5" s="391"/>
      <c r="H5" s="391"/>
      <c r="I5" s="391"/>
    </row>
    <row r="6" spans="1:9" ht="14.4" customHeight="1" x14ac:dyDescent="0.25">
      <c r="C6" s="118" t="s">
        <v>88</v>
      </c>
      <c r="D6" s="144" t="s">
        <v>90</v>
      </c>
      <c r="E6" s="144" t="s">
        <v>91</v>
      </c>
      <c r="F6" s="144" t="s">
        <v>92</v>
      </c>
      <c r="G6" s="144" t="s">
        <v>93</v>
      </c>
      <c r="H6" s="144" t="s">
        <v>94</v>
      </c>
      <c r="I6" s="298" t="s">
        <v>95</v>
      </c>
    </row>
    <row r="7" spans="1:9" ht="15" customHeight="1" x14ac:dyDescent="0.25">
      <c r="B7" s="168" t="s">
        <v>139</v>
      </c>
      <c r="C7" s="104"/>
    </row>
    <row r="8" spans="1:9" ht="15" x14ac:dyDescent="0.25">
      <c r="A8" s="41">
        <v>1</v>
      </c>
      <c r="B8" s="169" t="s">
        <v>128</v>
      </c>
      <c r="C8" s="113"/>
      <c r="D8" s="113"/>
      <c r="E8" s="113"/>
      <c r="F8" s="113"/>
      <c r="G8" s="113"/>
      <c r="H8" s="113"/>
      <c r="I8" s="299"/>
    </row>
    <row r="9" spans="1:9" ht="15" x14ac:dyDescent="0.25">
      <c r="A9" s="41">
        <v>2</v>
      </c>
      <c r="B9" s="170" t="s">
        <v>143</v>
      </c>
      <c r="C9" s="113"/>
      <c r="D9" s="113"/>
      <c r="E9" s="113"/>
      <c r="F9" s="113"/>
      <c r="G9" s="113"/>
      <c r="H9" s="113"/>
      <c r="I9" s="299"/>
    </row>
    <row r="10" spans="1:9" ht="30" x14ac:dyDescent="0.25">
      <c r="A10" s="41">
        <v>3</v>
      </c>
      <c r="B10" s="169" t="str">
        <f>"Significant investments in the capital of unconsolidated financial institutions in the form of common stock net of short positions  (greater of item "&amp;A8&amp;" minus "&amp;A9&amp;" or zero)"</f>
        <v>Significant investments in the capital of unconsolidated financial institutions in the form of common stock net of short positions  (greater of item 1 minus 2 or zero)</v>
      </c>
      <c r="C10" s="158" t="str">
        <f>IF(AND(ISNUMBER(C8),ISNUMBER(C9)),MAX(0,C8-C9),"")</f>
        <v/>
      </c>
      <c r="D10" s="158" t="str">
        <f t="shared" ref="D10:I10" si="0">IF(AND(ISNUMBER(D8),ISNUMBER(D9)),MAX(0,D8-D9),"")</f>
        <v/>
      </c>
      <c r="E10" s="158" t="str">
        <f t="shared" si="0"/>
        <v/>
      </c>
      <c r="F10" s="158" t="str">
        <f t="shared" si="0"/>
        <v/>
      </c>
      <c r="G10" s="158" t="str">
        <f t="shared" si="0"/>
        <v/>
      </c>
      <c r="H10" s="158" t="str">
        <f t="shared" si="0"/>
        <v/>
      </c>
      <c r="I10" s="300" t="str">
        <f t="shared" si="0"/>
        <v/>
      </c>
    </row>
    <row r="11" spans="1:9" ht="15" x14ac:dyDescent="0.25">
      <c r="A11" s="41">
        <v>4</v>
      </c>
      <c r="B11" s="169" t="str">
        <f>"10 percent common equity tier 1 deduction threshold (10 percent of item 19 in the Capital Composition tab)"</f>
        <v>10 percent common equity tier 1 deduction threshold (10 percent of item 19 in the Capital Composition tab)</v>
      </c>
      <c r="C11" s="158" t="str">
        <f>IF(ISNUMBER('Capital Composition'!D30),MAX('Capital Composition'!D30*0.1,0),"")</f>
        <v/>
      </c>
      <c r="D11" s="158" t="str">
        <f>IF(ISNUMBER('Capital Composition'!E30),MAX('Capital Composition'!E30*0.1,0),"")</f>
        <v/>
      </c>
      <c r="E11" s="158" t="str">
        <f>IF(ISNUMBER('Capital Composition'!F30),MAX('Capital Composition'!F30*0.1,0),"")</f>
        <v/>
      </c>
      <c r="F11" s="158" t="str">
        <f>IF(ISNUMBER('Capital Composition'!G30),MAX('Capital Composition'!G30*0.1,0),"")</f>
        <v/>
      </c>
      <c r="G11" s="158" t="str">
        <f>IF(ISNUMBER('Capital Composition'!H30),MAX('Capital Composition'!H30*0.1,0),"")</f>
        <v/>
      </c>
      <c r="H11" s="158" t="str">
        <f>IF(ISNUMBER('Capital Composition'!I30),MAX('Capital Composition'!I30*0.1,0),"")</f>
        <v/>
      </c>
      <c r="I11" s="300" t="str">
        <f>IF(ISNUMBER('Capital Composition'!J30),MAX('Capital Composition'!J30*0.1,0),"")</f>
        <v/>
      </c>
    </row>
    <row r="12" spans="1:9" ht="30" x14ac:dyDescent="0.25">
      <c r="A12" s="41">
        <v>5</v>
      </c>
      <c r="B12" s="169" t="str">
        <f>"Amount to be deducted from common equity tier 1 due to 10 percent deduction threshold (greater of item "&amp;A10&amp;" minus 10 percent of item "&amp;A11&amp;" or zero)"</f>
        <v>Amount to be deducted from common equity tier 1 due to 10 percent deduction threshold (greater of item 3 minus 10 percent of item 4 or zero)</v>
      </c>
      <c r="C12" s="158" t="str">
        <f t="shared" ref="C12:I12" si="1">IF(AND(ISNUMBER(C10),ISNUMBER(C11)),MAX(0,C10-C11),"")</f>
        <v/>
      </c>
      <c r="D12" s="158" t="str">
        <f t="shared" si="1"/>
        <v/>
      </c>
      <c r="E12" s="158" t="str">
        <f t="shared" si="1"/>
        <v/>
      </c>
      <c r="F12" s="158" t="str">
        <f t="shared" si="1"/>
        <v/>
      </c>
      <c r="G12" s="158" t="str">
        <f t="shared" si="1"/>
        <v/>
      </c>
      <c r="H12" s="158" t="str">
        <f t="shared" si="1"/>
        <v/>
      </c>
      <c r="I12" s="300" t="str">
        <f t="shared" si="1"/>
        <v/>
      </c>
    </row>
    <row r="13" spans="1:9" ht="15" x14ac:dyDescent="0.25">
      <c r="A13" s="41"/>
      <c r="B13" s="171"/>
      <c r="C13" s="105"/>
      <c r="D13" s="105"/>
      <c r="E13" s="105"/>
      <c r="F13" s="105"/>
      <c r="G13" s="105"/>
      <c r="H13" s="105"/>
      <c r="I13" s="301"/>
    </row>
    <row r="14" spans="1:9" ht="15" x14ac:dyDescent="0.25">
      <c r="A14" s="41"/>
      <c r="B14" s="172" t="s">
        <v>140</v>
      </c>
      <c r="C14" s="106"/>
      <c r="D14" s="106"/>
      <c r="E14" s="106"/>
      <c r="F14" s="106"/>
      <c r="G14" s="106"/>
      <c r="H14" s="106"/>
      <c r="I14" s="302"/>
    </row>
    <row r="15" spans="1:9" ht="15" x14ac:dyDescent="0.25">
      <c r="A15" s="41">
        <v>6</v>
      </c>
      <c r="B15" s="173" t="s">
        <v>144</v>
      </c>
      <c r="C15" s="113"/>
      <c r="D15" s="113"/>
      <c r="E15" s="113"/>
      <c r="F15" s="113"/>
      <c r="G15" s="113"/>
      <c r="H15" s="113"/>
      <c r="I15" s="299"/>
    </row>
    <row r="16" spans="1:9" s="186" customFormat="1" ht="30" x14ac:dyDescent="0.25">
      <c r="A16" s="180">
        <v>7</v>
      </c>
      <c r="B16" s="184" t="s">
        <v>145</v>
      </c>
      <c r="C16" s="185"/>
      <c r="D16" s="185"/>
      <c r="E16" s="185"/>
      <c r="F16" s="185"/>
      <c r="G16" s="185"/>
      <c r="H16" s="185"/>
      <c r="I16" s="303"/>
    </row>
    <row r="17" spans="1:9" ht="15" x14ac:dyDescent="0.25">
      <c r="A17" s="41">
        <v>8</v>
      </c>
      <c r="B17" s="169" t="str">
        <f>"Mortgage servicing assets net of related deferred tax liabilities (item "&amp;A15&amp;" minus item "&amp;A16&amp;")"</f>
        <v>Mortgage servicing assets net of related deferred tax liabilities (item 6 minus item 7)</v>
      </c>
      <c r="C17" s="158" t="str">
        <f>IF(AND(ISNUMBER(C15),ISNUMBER(C16)),C15-C16,"")</f>
        <v/>
      </c>
      <c r="D17" s="158" t="str">
        <f t="shared" ref="D17:I17" si="2">IF(AND(ISNUMBER(D15),ISNUMBER(D16)),D15-D16,"")</f>
        <v/>
      </c>
      <c r="E17" s="158" t="str">
        <f t="shared" si="2"/>
        <v/>
      </c>
      <c r="F17" s="158" t="str">
        <f t="shared" si="2"/>
        <v/>
      </c>
      <c r="G17" s="158" t="str">
        <f t="shared" si="2"/>
        <v/>
      </c>
      <c r="H17" s="158" t="str">
        <f t="shared" si="2"/>
        <v/>
      </c>
      <c r="I17" s="300" t="str">
        <f t="shared" si="2"/>
        <v/>
      </c>
    </row>
    <row r="18" spans="1:9" ht="15" x14ac:dyDescent="0.25">
      <c r="A18" s="41">
        <v>9</v>
      </c>
      <c r="B18" s="169" t="str">
        <f>"10 percent common equity tier 1 deduction threshold (10 percent of item 19 in the Capital Composition tab)"</f>
        <v>10 percent common equity tier 1 deduction threshold (10 percent of item 19 in the Capital Composition tab)</v>
      </c>
      <c r="C18" s="158" t="str">
        <f>IF(ISNUMBER('Capital Composition'!D30),MAX('Capital Composition'!D30*0.1,0),"")</f>
        <v/>
      </c>
      <c r="D18" s="158" t="str">
        <f>IF(ISNUMBER('Capital Composition'!E30),MAX('Capital Composition'!E30*0.1,0),"")</f>
        <v/>
      </c>
      <c r="E18" s="158" t="str">
        <f>IF(ISNUMBER('Capital Composition'!F30),MAX('Capital Composition'!F30*0.1,0),"")</f>
        <v/>
      </c>
      <c r="F18" s="158" t="str">
        <f>IF(ISNUMBER('Capital Composition'!G30),MAX('Capital Composition'!G30*0.1,0),"")</f>
        <v/>
      </c>
      <c r="G18" s="158" t="str">
        <f>IF(ISNUMBER('Capital Composition'!H30),MAX('Capital Composition'!H30*0.1,0),"")</f>
        <v/>
      </c>
      <c r="H18" s="158" t="str">
        <f>IF(ISNUMBER('Capital Composition'!I30),MAX('Capital Composition'!I30*0.1,0),"")</f>
        <v/>
      </c>
      <c r="I18" s="300" t="str">
        <f>IF(ISNUMBER('Capital Composition'!J30),MAX('Capital Composition'!J30*0.1,0),"")</f>
        <v/>
      </c>
    </row>
    <row r="19" spans="1:9" ht="30" x14ac:dyDescent="0.25">
      <c r="A19" s="41">
        <v>10</v>
      </c>
      <c r="B19" s="169" t="str">
        <f>"Amount to be deducted from common equity tier 1 due to 10 percent deduction threshold (greater of item "&amp;A17&amp;" minus 10 percent of item "&amp;A18&amp;" or zero)"</f>
        <v>Amount to be deducted from common equity tier 1 due to 10 percent deduction threshold (greater of item 8 minus 10 percent of item 9 or zero)</v>
      </c>
      <c r="C19" s="158" t="str">
        <f t="shared" ref="C19:I19" si="3">IF(AND(ISNUMBER(C17),ISNUMBER(C18)),MAX(0,C17-C18),"")</f>
        <v/>
      </c>
      <c r="D19" s="158" t="str">
        <f t="shared" si="3"/>
        <v/>
      </c>
      <c r="E19" s="158" t="str">
        <f t="shared" si="3"/>
        <v/>
      </c>
      <c r="F19" s="158" t="str">
        <f t="shared" si="3"/>
        <v/>
      </c>
      <c r="G19" s="158" t="str">
        <f t="shared" si="3"/>
        <v/>
      </c>
      <c r="H19" s="158" t="str">
        <f t="shared" si="3"/>
        <v/>
      </c>
      <c r="I19" s="300" t="str">
        <f t="shared" si="3"/>
        <v/>
      </c>
    </row>
    <row r="20" spans="1:9" ht="15" x14ac:dyDescent="0.25">
      <c r="A20" s="41"/>
      <c r="B20" s="171"/>
      <c r="C20" s="105"/>
      <c r="D20" s="105"/>
      <c r="E20" s="105"/>
      <c r="F20" s="105"/>
      <c r="G20" s="105"/>
      <c r="H20" s="105"/>
      <c r="I20" s="301"/>
    </row>
    <row r="21" spans="1:9" ht="15" x14ac:dyDescent="0.25">
      <c r="A21" s="41"/>
      <c r="B21" s="172" t="s">
        <v>141</v>
      </c>
      <c r="C21" s="106"/>
      <c r="D21" s="106"/>
      <c r="E21" s="106"/>
      <c r="F21" s="106"/>
      <c r="G21" s="106"/>
      <c r="H21" s="106"/>
      <c r="I21" s="302"/>
    </row>
    <row r="22" spans="1:9" ht="30" x14ac:dyDescent="0.25">
      <c r="A22" s="41">
        <v>11</v>
      </c>
      <c r="B22" s="169" t="s">
        <v>129</v>
      </c>
      <c r="C22" s="113"/>
      <c r="D22" s="113"/>
      <c r="E22" s="113"/>
      <c r="F22" s="113"/>
      <c r="G22" s="113"/>
      <c r="H22" s="113"/>
      <c r="I22" s="299"/>
    </row>
    <row r="23" spans="1:9" ht="15" x14ac:dyDescent="0.25">
      <c r="A23" s="41">
        <v>12</v>
      </c>
      <c r="B23" s="169" t="str">
        <f>"10 percent common equity tier 1 deduction threshold (10 percent of item 19 in the Capital Composition tab)"</f>
        <v>10 percent common equity tier 1 deduction threshold (10 percent of item 19 in the Capital Composition tab)</v>
      </c>
      <c r="C23" s="158" t="str">
        <f>IF(ISNUMBER('Capital Composition'!D30),MAX('Capital Composition'!D30*0.1,0),"")</f>
        <v/>
      </c>
      <c r="D23" s="158" t="str">
        <f>IF(ISNUMBER('Capital Composition'!E30),MAX('Capital Composition'!E30*0.1,0),"")</f>
        <v/>
      </c>
      <c r="E23" s="158" t="str">
        <f>IF(ISNUMBER('Capital Composition'!F30),MAX('Capital Composition'!F30*0.1,0),"")</f>
        <v/>
      </c>
      <c r="F23" s="158" t="str">
        <f>IF(ISNUMBER('Capital Composition'!G30),MAX('Capital Composition'!G30*0.1,0),"")</f>
        <v/>
      </c>
      <c r="G23" s="158" t="str">
        <f>IF(ISNUMBER('Capital Composition'!H30),MAX('Capital Composition'!H30*0.1,0),"")</f>
        <v/>
      </c>
      <c r="H23" s="158" t="str">
        <f>IF(ISNUMBER('Capital Composition'!I30),MAX('Capital Composition'!I30*0.1,0),"")</f>
        <v/>
      </c>
      <c r="I23" s="300" t="str">
        <f>IF(ISNUMBER('Capital Composition'!J30),MAX('Capital Composition'!J30*0.1,0),"")</f>
        <v/>
      </c>
    </row>
    <row r="24" spans="1:9" ht="30" x14ac:dyDescent="0.25">
      <c r="A24" s="41">
        <v>13</v>
      </c>
      <c r="B24" s="169" t="str">
        <f>"Amount to be deducted from common equity tier 1 due to 10 percent deduction threshold (greater of item "&amp;A22&amp;" minus 10 percent of item "&amp;A23&amp;" or zero)"</f>
        <v>Amount to be deducted from common equity tier 1 due to 10 percent deduction threshold (greater of item 11 minus 10 percent of item 12 or zero)</v>
      </c>
      <c r="C24" s="158" t="str">
        <f t="shared" ref="C24:I24" si="4">IF(AND(ISNUMBER(C22),ISNUMBER(C23)),MAX(0,C22-C23),"")</f>
        <v/>
      </c>
      <c r="D24" s="158" t="str">
        <f t="shared" si="4"/>
        <v/>
      </c>
      <c r="E24" s="158" t="str">
        <f t="shared" si="4"/>
        <v/>
      </c>
      <c r="F24" s="158" t="str">
        <f t="shared" si="4"/>
        <v/>
      </c>
      <c r="G24" s="158" t="str">
        <f t="shared" si="4"/>
        <v/>
      </c>
      <c r="H24" s="158" t="str">
        <f t="shared" si="4"/>
        <v/>
      </c>
      <c r="I24" s="300" t="str">
        <f t="shared" si="4"/>
        <v/>
      </c>
    </row>
    <row r="25" spans="1:9" ht="15" x14ac:dyDescent="0.25">
      <c r="A25" s="41"/>
      <c r="B25" s="171"/>
      <c r="C25" s="105"/>
      <c r="D25" s="105"/>
      <c r="E25" s="105"/>
      <c r="F25" s="105"/>
      <c r="G25" s="105"/>
      <c r="H25" s="105"/>
      <c r="I25" s="301"/>
    </row>
    <row r="26" spans="1:9" ht="15" x14ac:dyDescent="0.25">
      <c r="A26" s="41"/>
      <c r="B26" s="172" t="s">
        <v>142</v>
      </c>
      <c r="C26" s="106"/>
      <c r="D26" s="106"/>
      <c r="E26" s="106"/>
      <c r="F26" s="106"/>
      <c r="G26" s="106"/>
      <c r="H26" s="106"/>
      <c r="I26" s="302"/>
    </row>
    <row r="27" spans="1:9" ht="15" x14ac:dyDescent="0.25">
      <c r="A27" s="41">
        <v>14</v>
      </c>
      <c r="B27" s="169" t="str">
        <f>"Sum of items "&amp;A10&amp;", "&amp;A17&amp;", and "&amp;A22&amp;""</f>
        <v>Sum of items 3, 8, and 11</v>
      </c>
      <c r="C27" s="158" t="str">
        <f>IF(AND(ISNUMBER(C10),ISNUMBER(C17),ISNUMBER(C22)),(C10+C17+C22),"")</f>
        <v/>
      </c>
      <c r="D27" s="158" t="str">
        <f t="shared" ref="D27:I27" si="5">IF(AND(ISNUMBER(D10),ISNUMBER(D17),ISNUMBER(D22)),(D10+D17+D22),"")</f>
        <v/>
      </c>
      <c r="E27" s="158" t="str">
        <f t="shared" si="5"/>
        <v/>
      </c>
      <c r="F27" s="158" t="str">
        <f t="shared" si="5"/>
        <v/>
      </c>
      <c r="G27" s="158" t="str">
        <f t="shared" si="5"/>
        <v/>
      </c>
      <c r="H27" s="158" t="str">
        <f t="shared" si="5"/>
        <v/>
      </c>
      <c r="I27" s="300" t="str">
        <f t="shared" si="5"/>
        <v/>
      </c>
    </row>
    <row r="28" spans="1:9" ht="30" x14ac:dyDescent="0.25">
      <c r="A28" s="41">
        <v>15</v>
      </c>
      <c r="B28" s="169" t="str">
        <f>"15 percent common equity tier 1 deduction threshold (item 19 in the Capital Composition tab minus item 14, multiplied by 17.65 percent)"</f>
        <v>15 percent common equity tier 1 deduction threshold (item 19 in the Capital Composition tab minus item 14, multiplied by 17.65 percent)</v>
      </c>
      <c r="C28" s="158" t="str">
        <f>IF(ISNUMBER('Capital Composition'!D30),MAX(('Capital Composition'!D30-C27)*0.1765,0),"")</f>
        <v/>
      </c>
      <c r="D28" s="158" t="str">
        <f>IF(ISNUMBER('Capital Composition'!E30),MAX(('Capital Composition'!E30-D27)*0.1765,0),"")</f>
        <v/>
      </c>
      <c r="E28" s="158" t="str">
        <f>IF(ISNUMBER('Capital Composition'!F30),MAX(('Capital Composition'!F30-E27)*0.1765,0),"")</f>
        <v/>
      </c>
      <c r="F28" s="158" t="str">
        <f>IF(ISNUMBER('Capital Composition'!G30),MAX(('Capital Composition'!G30-F27)*0.1765,0),"")</f>
        <v/>
      </c>
      <c r="G28" s="158" t="str">
        <f>IF(ISNUMBER('Capital Composition'!H30),MAX(('Capital Composition'!H30-G27)*0.1765,0),"")</f>
        <v/>
      </c>
      <c r="H28" s="158" t="str">
        <f>IF(ISNUMBER('Capital Composition'!I30),MAX(('Capital Composition'!I30-H27)*0.1765,0),"")</f>
        <v/>
      </c>
      <c r="I28" s="300" t="str">
        <f>IF(ISNUMBER('Capital Composition'!J30),MAX(('Capital Composition'!J30-I27)*0.1765,0),"")</f>
        <v/>
      </c>
    </row>
    <row r="29" spans="1:9" ht="15" x14ac:dyDescent="0.25">
      <c r="A29" s="41">
        <v>16</v>
      </c>
      <c r="B29" s="169" t="str">
        <f>"Sum of items "&amp;A12&amp;", "&amp;A19&amp;", and "&amp;A24&amp;""</f>
        <v>Sum of items 5, 10, and 13</v>
      </c>
      <c r="C29" s="158" t="str">
        <f>IF(AND(ISNUMBER(C12),ISNUMBER(C19),ISNUMBER(C24)),(C12+C19+C24),"")</f>
        <v/>
      </c>
      <c r="D29" s="158" t="str">
        <f t="shared" ref="D29:I29" si="6">IF(AND(ISNUMBER(D12),ISNUMBER(D19),ISNUMBER(D24)),(D12+D19+D24),"")</f>
        <v/>
      </c>
      <c r="E29" s="158" t="str">
        <f t="shared" si="6"/>
        <v/>
      </c>
      <c r="F29" s="158" t="str">
        <f t="shared" si="6"/>
        <v/>
      </c>
      <c r="G29" s="158" t="str">
        <f t="shared" si="6"/>
        <v/>
      </c>
      <c r="H29" s="158" t="str">
        <f t="shared" si="6"/>
        <v/>
      </c>
      <c r="I29" s="300" t="str">
        <f t="shared" si="6"/>
        <v/>
      </c>
    </row>
    <row r="30" spans="1:9" ht="15" x14ac:dyDescent="0.25">
      <c r="A30" s="41">
        <v>17</v>
      </c>
      <c r="B30" s="169" t="str">
        <f>"Item "&amp;A27&amp;" minus item "&amp;A29&amp;""</f>
        <v>Item 14 minus item 16</v>
      </c>
      <c r="C30" s="158" t="str">
        <f>IF(AND(ISNUMBER(C27),ISNUMBER(C29)),(C27-C29),"")</f>
        <v/>
      </c>
      <c r="D30" s="158" t="str">
        <f t="shared" ref="D30:I30" si="7">IF(AND(ISNUMBER(D27),ISNUMBER(D29)),(D27-D29),"")</f>
        <v/>
      </c>
      <c r="E30" s="158" t="str">
        <f t="shared" si="7"/>
        <v/>
      </c>
      <c r="F30" s="158" t="str">
        <f t="shared" si="7"/>
        <v/>
      </c>
      <c r="G30" s="158" t="str">
        <f t="shared" si="7"/>
        <v/>
      </c>
      <c r="H30" s="158" t="str">
        <f t="shared" si="7"/>
        <v/>
      </c>
      <c r="I30" s="300" t="str">
        <f t="shared" si="7"/>
        <v/>
      </c>
    </row>
    <row r="31" spans="1:9" ht="30" x14ac:dyDescent="0.25">
      <c r="A31" s="41">
        <v>18</v>
      </c>
      <c r="B31" s="169" t="str">
        <f>"Amount to be deducted from common equity tier 1 due to 15 percent deduction threshold (greater of item "&amp;A30&amp;" minus item "&amp;A28&amp;" or zero)"</f>
        <v>Amount to be deducted from common equity tier 1 due to 15 percent deduction threshold (greater of item 17 minus item 15 or zero)</v>
      </c>
      <c r="C31" s="141" t="str">
        <f t="shared" ref="C31:I31" si="8" xml:space="preserve"> IF(AND(ISNUMBER(C28),ISNUMBER(C30)),MAX(0,(C30-C28)),"")</f>
        <v/>
      </c>
      <c r="D31" s="141" t="str">
        <f t="shared" si="8"/>
        <v/>
      </c>
      <c r="E31" s="141" t="str">
        <f t="shared" si="8"/>
        <v/>
      </c>
      <c r="F31" s="141" t="str">
        <f t="shared" si="8"/>
        <v/>
      </c>
      <c r="G31" s="141" t="str">
        <f t="shared" si="8"/>
        <v/>
      </c>
      <c r="H31" s="141" t="str">
        <f t="shared" si="8"/>
        <v/>
      </c>
      <c r="I31" s="304" t="str">
        <f t="shared" si="8"/>
        <v/>
      </c>
    </row>
    <row r="32" spans="1:9" x14ac:dyDescent="0.3">
      <c r="B32" s="12"/>
      <c r="C32" s="62"/>
      <c r="D32" s="62"/>
      <c r="E32" s="62"/>
      <c r="F32" s="62"/>
      <c r="G32" s="62"/>
      <c r="H32" s="62"/>
      <c r="I32" s="305"/>
    </row>
    <row r="33" spans="1:9" x14ac:dyDescent="0.3">
      <c r="B33" s="35" t="s">
        <v>62</v>
      </c>
      <c r="C33" s="62"/>
      <c r="D33" s="62"/>
      <c r="E33" s="62"/>
      <c r="F33" s="62"/>
      <c r="G33" s="62"/>
      <c r="H33" s="62"/>
      <c r="I33" s="305"/>
    </row>
    <row r="34" spans="1:9" ht="28.8" x14ac:dyDescent="0.3">
      <c r="A34" s="30">
        <v>19</v>
      </c>
      <c r="B34" s="39" t="s">
        <v>71</v>
      </c>
      <c r="C34" s="159" t="str">
        <f t="shared" ref="C34:I34" si="9">IF(C38=0,"Yes","No")</f>
        <v>No</v>
      </c>
      <c r="D34" s="159" t="str">
        <f t="shared" si="9"/>
        <v>No</v>
      </c>
      <c r="E34" s="159" t="str">
        <f t="shared" si="9"/>
        <v>No</v>
      </c>
      <c r="F34" s="159" t="str">
        <f t="shared" si="9"/>
        <v>No</v>
      </c>
      <c r="G34" s="159" t="str">
        <f t="shared" si="9"/>
        <v>No</v>
      </c>
      <c r="H34" s="159" t="str">
        <f t="shared" si="9"/>
        <v>No</v>
      </c>
      <c r="I34" s="306" t="str">
        <f t="shared" si="9"/>
        <v>No</v>
      </c>
    </row>
    <row r="36" spans="1:9" s="38" customFormat="1" ht="31.5" customHeight="1" x14ac:dyDescent="0.3">
      <c r="A36" s="392"/>
      <c r="B36" s="392"/>
      <c r="C36" s="392"/>
      <c r="D36" s="392"/>
      <c r="E36" s="392"/>
      <c r="F36" s="392"/>
      <c r="G36" s="392"/>
      <c r="H36" s="392"/>
      <c r="I36" s="392"/>
    </row>
    <row r="37" spans="1:9" s="38" customFormat="1" x14ac:dyDescent="0.3">
      <c r="A37" s="145"/>
      <c r="B37" s="146"/>
      <c r="C37" s="150"/>
      <c r="D37" s="147"/>
      <c r="E37" s="147"/>
      <c r="F37" s="147"/>
      <c r="G37" s="147"/>
      <c r="H37" s="147"/>
      <c r="I37" s="147"/>
    </row>
    <row r="38" spans="1:9" s="38" customFormat="1" x14ac:dyDescent="0.3">
      <c r="A38" s="40"/>
      <c r="C38" s="107">
        <f>SUM(C40:C63)</f>
        <v>18</v>
      </c>
      <c r="D38" s="107">
        <f t="shared" ref="D38:I38" si="10">SUM(D40:D63)</f>
        <v>18</v>
      </c>
      <c r="E38" s="107">
        <f t="shared" si="10"/>
        <v>18</v>
      </c>
      <c r="F38" s="107">
        <f t="shared" si="10"/>
        <v>18</v>
      </c>
      <c r="G38" s="107">
        <f t="shared" si="10"/>
        <v>18</v>
      </c>
      <c r="H38" s="107">
        <f t="shared" si="10"/>
        <v>18</v>
      </c>
      <c r="I38" s="107">
        <f t="shared" si="10"/>
        <v>18</v>
      </c>
    </row>
    <row r="39" spans="1:9" s="38" customFormat="1" ht="17.25" customHeight="1" x14ac:dyDescent="0.3">
      <c r="A39" s="40"/>
      <c r="C39" s="97"/>
      <c r="D39" s="97"/>
      <c r="E39" s="97"/>
      <c r="F39" s="97"/>
      <c r="G39" s="97"/>
      <c r="H39" s="97"/>
      <c r="I39" s="97"/>
    </row>
    <row r="40" spans="1:9" s="38" customFormat="1" x14ac:dyDescent="0.3">
      <c r="A40" s="40"/>
      <c r="B40" s="126" t="s">
        <v>109</v>
      </c>
      <c r="C40" s="97">
        <f>IF(ISNUMBER(C8),0,1)</f>
        <v>1</v>
      </c>
      <c r="D40" s="97">
        <f t="shared" ref="D40:I40" si="11">IF(ISNUMBER(D8),0,1)</f>
        <v>1</v>
      </c>
      <c r="E40" s="97">
        <f t="shared" si="11"/>
        <v>1</v>
      </c>
      <c r="F40" s="97">
        <f t="shared" si="11"/>
        <v>1</v>
      </c>
      <c r="G40" s="97">
        <f t="shared" si="11"/>
        <v>1</v>
      </c>
      <c r="H40" s="97">
        <f t="shared" si="11"/>
        <v>1</v>
      </c>
      <c r="I40" s="97">
        <f t="shared" si="11"/>
        <v>1</v>
      </c>
    </row>
    <row r="41" spans="1:9" s="38" customFormat="1" x14ac:dyDescent="0.3">
      <c r="A41" s="40"/>
      <c r="C41" s="97">
        <f>IF(ISNUMBER(C9),0,1)</f>
        <v>1</v>
      </c>
      <c r="D41" s="97">
        <f t="shared" ref="D41:I41" si="12">IF(ISNUMBER(D9),0,1)</f>
        <v>1</v>
      </c>
      <c r="E41" s="97">
        <f t="shared" si="12"/>
        <v>1</v>
      </c>
      <c r="F41" s="97">
        <f t="shared" si="12"/>
        <v>1</v>
      </c>
      <c r="G41" s="97">
        <f t="shared" si="12"/>
        <v>1</v>
      </c>
      <c r="H41" s="97">
        <f t="shared" si="12"/>
        <v>1</v>
      </c>
      <c r="I41" s="97">
        <f t="shared" si="12"/>
        <v>1</v>
      </c>
    </row>
    <row r="42" spans="1:9" s="38" customFormat="1" x14ac:dyDescent="0.3">
      <c r="A42" s="40"/>
      <c r="C42" s="97">
        <f>IF(ISNUMBER(C10),0,1)</f>
        <v>1</v>
      </c>
      <c r="D42" s="97">
        <f t="shared" ref="D42:I42" si="13">IF(ISNUMBER(D10),0,1)</f>
        <v>1</v>
      </c>
      <c r="E42" s="97">
        <f t="shared" si="13"/>
        <v>1</v>
      </c>
      <c r="F42" s="97">
        <f t="shared" si="13"/>
        <v>1</v>
      </c>
      <c r="G42" s="97">
        <f t="shared" si="13"/>
        <v>1</v>
      </c>
      <c r="H42" s="97">
        <f t="shared" si="13"/>
        <v>1</v>
      </c>
      <c r="I42" s="97">
        <f t="shared" si="13"/>
        <v>1</v>
      </c>
    </row>
    <row r="43" spans="1:9" s="38" customFormat="1" x14ac:dyDescent="0.3">
      <c r="A43" s="40"/>
      <c r="C43" s="97">
        <f>IF(ISNUMBER(C11),0,1)</f>
        <v>1</v>
      </c>
      <c r="D43" s="97">
        <f t="shared" ref="D43:I43" si="14">IF(ISNUMBER(D11),0,1)</f>
        <v>1</v>
      </c>
      <c r="E43" s="97">
        <f t="shared" si="14"/>
        <v>1</v>
      </c>
      <c r="F43" s="97">
        <f t="shared" si="14"/>
        <v>1</v>
      </c>
      <c r="G43" s="97">
        <f t="shared" si="14"/>
        <v>1</v>
      </c>
      <c r="H43" s="97">
        <f t="shared" si="14"/>
        <v>1</v>
      </c>
      <c r="I43" s="97">
        <f t="shared" si="14"/>
        <v>1</v>
      </c>
    </row>
    <row r="44" spans="1:9" s="38" customFormat="1" x14ac:dyDescent="0.3">
      <c r="A44" s="40"/>
      <c r="C44" s="97">
        <f>IF(ISNUMBER(C12),0,1)</f>
        <v>1</v>
      </c>
      <c r="D44" s="97">
        <f t="shared" ref="D44:I44" si="15">IF(ISNUMBER(D12),0,1)</f>
        <v>1</v>
      </c>
      <c r="E44" s="97">
        <f t="shared" si="15"/>
        <v>1</v>
      </c>
      <c r="F44" s="97">
        <f t="shared" si="15"/>
        <v>1</v>
      </c>
      <c r="G44" s="97">
        <f t="shared" si="15"/>
        <v>1</v>
      </c>
      <c r="H44" s="97">
        <f t="shared" si="15"/>
        <v>1</v>
      </c>
      <c r="I44" s="97">
        <f t="shared" si="15"/>
        <v>1</v>
      </c>
    </row>
    <row r="45" spans="1:9" s="38" customFormat="1" x14ac:dyDescent="0.3">
      <c r="A45" s="40"/>
      <c r="C45" s="97"/>
      <c r="D45" s="97"/>
      <c r="E45" s="97"/>
      <c r="F45" s="97"/>
      <c r="G45" s="97"/>
      <c r="H45" s="97"/>
      <c r="I45" s="97"/>
    </row>
    <row r="46" spans="1:9" s="38" customFormat="1" x14ac:dyDescent="0.3">
      <c r="A46" s="40"/>
      <c r="C46" s="97"/>
      <c r="D46" s="97"/>
      <c r="E46" s="97"/>
      <c r="F46" s="97"/>
      <c r="G46" s="97"/>
      <c r="H46" s="97"/>
      <c r="I46" s="97"/>
    </row>
    <row r="47" spans="1:9" s="38" customFormat="1" x14ac:dyDescent="0.3">
      <c r="B47" s="127" t="s">
        <v>110</v>
      </c>
      <c r="C47" s="97">
        <f>IF(ISNUMBER(C15),0,1)</f>
        <v>1</v>
      </c>
      <c r="D47" s="97">
        <f t="shared" ref="D47:I47" si="16">IF(ISNUMBER(D15),0,1)</f>
        <v>1</v>
      </c>
      <c r="E47" s="97">
        <f t="shared" si="16"/>
        <v>1</v>
      </c>
      <c r="F47" s="97">
        <f t="shared" si="16"/>
        <v>1</v>
      </c>
      <c r="G47" s="97">
        <f t="shared" si="16"/>
        <v>1</v>
      </c>
      <c r="H47" s="97">
        <f t="shared" si="16"/>
        <v>1</v>
      </c>
      <c r="I47" s="97">
        <f t="shared" si="16"/>
        <v>1</v>
      </c>
    </row>
    <row r="48" spans="1:9" s="38" customFormat="1" x14ac:dyDescent="0.3">
      <c r="C48" s="97">
        <f>IF(ISNUMBER(C16),0,1)</f>
        <v>1</v>
      </c>
      <c r="D48" s="97">
        <f t="shared" ref="D48:I48" si="17">IF(ISNUMBER(D16),0,1)</f>
        <v>1</v>
      </c>
      <c r="E48" s="97">
        <f t="shared" si="17"/>
        <v>1</v>
      </c>
      <c r="F48" s="97">
        <f t="shared" si="17"/>
        <v>1</v>
      </c>
      <c r="G48" s="97">
        <f t="shared" si="17"/>
        <v>1</v>
      </c>
      <c r="H48" s="97">
        <f t="shared" si="17"/>
        <v>1</v>
      </c>
      <c r="I48" s="97">
        <f t="shared" si="17"/>
        <v>1</v>
      </c>
    </row>
    <row r="49" spans="2:9" s="38" customFormat="1" x14ac:dyDescent="0.3">
      <c r="C49" s="97">
        <f>IF(ISNUMBER(C17),0,1)</f>
        <v>1</v>
      </c>
      <c r="D49" s="97">
        <f t="shared" ref="D49:I49" si="18">IF(ISNUMBER(D17),0,1)</f>
        <v>1</v>
      </c>
      <c r="E49" s="97">
        <f t="shared" si="18"/>
        <v>1</v>
      </c>
      <c r="F49" s="97">
        <f t="shared" si="18"/>
        <v>1</v>
      </c>
      <c r="G49" s="97">
        <f t="shared" si="18"/>
        <v>1</v>
      </c>
      <c r="H49" s="97">
        <f t="shared" si="18"/>
        <v>1</v>
      </c>
      <c r="I49" s="97">
        <f t="shared" si="18"/>
        <v>1</v>
      </c>
    </row>
    <row r="50" spans="2:9" s="38" customFormat="1" x14ac:dyDescent="0.3">
      <c r="C50" s="97">
        <f>IF(ISNUMBER(C18),0,1)</f>
        <v>1</v>
      </c>
      <c r="D50" s="97">
        <f t="shared" ref="D50:I50" si="19">IF(ISNUMBER(D18),0,1)</f>
        <v>1</v>
      </c>
      <c r="E50" s="97">
        <f t="shared" si="19"/>
        <v>1</v>
      </c>
      <c r="F50" s="97">
        <f t="shared" si="19"/>
        <v>1</v>
      </c>
      <c r="G50" s="97">
        <f t="shared" si="19"/>
        <v>1</v>
      </c>
      <c r="H50" s="97">
        <f t="shared" si="19"/>
        <v>1</v>
      </c>
      <c r="I50" s="97">
        <f t="shared" si="19"/>
        <v>1</v>
      </c>
    </row>
    <row r="51" spans="2:9" s="38" customFormat="1" x14ac:dyDescent="0.3">
      <c r="C51" s="97">
        <f>IF(ISNUMBER(C19),0,1)</f>
        <v>1</v>
      </c>
      <c r="D51" s="97">
        <f t="shared" ref="D51:I51" si="20">IF(ISNUMBER(D19),0,1)</f>
        <v>1</v>
      </c>
      <c r="E51" s="97">
        <f t="shared" si="20"/>
        <v>1</v>
      </c>
      <c r="F51" s="97">
        <f t="shared" si="20"/>
        <v>1</v>
      </c>
      <c r="G51" s="97">
        <f t="shared" si="20"/>
        <v>1</v>
      </c>
      <c r="H51" s="97">
        <f t="shared" si="20"/>
        <v>1</v>
      </c>
      <c r="I51" s="97">
        <f t="shared" si="20"/>
        <v>1</v>
      </c>
    </row>
    <row r="52" spans="2:9" s="38" customFormat="1" x14ac:dyDescent="0.3">
      <c r="C52" s="97"/>
      <c r="D52" s="97"/>
      <c r="E52" s="97"/>
      <c r="F52" s="97"/>
      <c r="G52" s="97"/>
      <c r="H52" s="97"/>
      <c r="I52" s="97"/>
    </row>
    <row r="53" spans="2:9" s="38" customFormat="1" x14ac:dyDescent="0.3">
      <c r="C53" s="97"/>
      <c r="D53" s="97"/>
      <c r="E53" s="97"/>
      <c r="F53" s="97"/>
      <c r="G53" s="97"/>
      <c r="H53" s="97"/>
      <c r="I53" s="97"/>
    </row>
    <row r="54" spans="2:9" s="38" customFormat="1" x14ac:dyDescent="0.3">
      <c r="B54" s="127" t="s">
        <v>111</v>
      </c>
      <c r="C54" s="97">
        <f>IF(ISNUMBER(C22),0,1)</f>
        <v>1</v>
      </c>
      <c r="D54" s="97">
        <f t="shared" ref="D54:I54" si="21">IF(ISNUMBER(D22),0,1)</f>
        <v>1</v>
      </c>
      <c r="E54" s="97">
        <f t="shared" si="21"/>
        <v>1</v>
      </c>
      <c r="F54" s="97">
        <f t="shared" si="21"/>
        <v>1</v>
      </c>
      <c r="G54" s="97">
        <f t="shared" si="21"/>
        <v>1</v>
      </c>
      <c r="H54" s="97">
        <f t="shared" si="21"/>
        <v>1</v>
      </c>
      <c r="I54" s="97">
        <f t="shared" si="21"/>
        <v>1</v>
      </c>
    </row>
    <row r="55" spans="2:9" s="38" customFormat="1" x14ac:dyDescent="0.3">
      <c r="B55" s="127"/>
      <c r="C55" s="97">
        <f>IF(ISNUMBER(C23),0,1)</f>
        <v>1</v>
      </c>
      <c r="D55" s="97">
        <f t="shared" ref="D55:I55" si="22">IF(ISNUMBER(D23),0,1)</f>
        <v>1</v>
      </c>
      <c r="E55" s="97">
        <f t="shared" si="22"/>
        <v>1</v>
      </c>
      <c r="F55" s="97">
        <f t="shared" si="22"/>
        <v>1</v>
      </c>
      <c r="G55" s="97">
        <f t="shared" si="22"/>
        <v>1</v>
      </c>
      <c r="H55" s="97">
        <f t="shared" si="22"/>
        <v>1</v>
      </c>
      <c r="I55" s="97">
        <f t="shared" si="22"/>
        <v>1</v>
      </c>
    </row>
    <row r="56" spans="2:9" s="38" customFormat="1" x14ac:dyDescent="0.3">
      <c r="B56" s="127"/>
      <c r="C56" s="97">
        <f>IF(ISNUMBER(C24),0,1)</f>
        <v>1</v>
      </c>
      <c r="D56" s="97">
        <f t="shared" ref="D56:I56" si="23">IF(ISNUMBER(D24),0,1)</f>
        <v>1</v>
      </c>
      <c r="E56" s="97">
        <f t="shared" si="23"/>
        <v>1</v>
      </c>
      <c r="F56" s="97">
        <f t="shared" si="23"/>
        <v>1</v>
      </c>
      <c r="G56" s="97">
        <f t="shared" si="23"/>
        <v>1</v>
      </c>
      <c r="H56" s="97">
        <f t="shared" si="23"/>
        <v>1</v>
      </c>
      <c r="I56" s="97">
        <f t="shared" si="23"/>
        <v>1</v>
      </c>
    </row>
    <row r="57" spans="2:9" s="38" customFormat="1" x14ac:dyDescent="0.3">
      <c r="C57" s="97"/>
      <c r="D57" s="97"/>
      <c r="E57" s="97"/>
      <c r="F57" s="97"/>
      <c r="G57" s="97"/>
      <c r="H57" s="97"/>
      <c r="I57" s="97"/>
    </row>
    <row r="58" spans="2:9" s="38" customFormat="1" x14ac:dyDescent="0.3">
      <c r="C58" s="97"/>
      <c r="D58" s="97"/>
      <c r="E58" s="97"/>
      <c r="F58" s="97"/>
      <c r="G58" s="97"/>
      <c r="H58" s="97"/>
      <c r="I58" s="97"/>
    </row>
    <row r="59" spans="2:9" s="38" customFormat="1" x14ac:dyDescent="0.3">
      <c r="B59" s="127" t="s">
        <v>130</v>
      </c>
      <c r="C59" s="97">
        <f>IF(ISNUMBER(C27),0,1)</f>
        <v>1</v>
      </c>
      <c r="D59" s="97">
        <f t="shared" ref="D59:I59" si="24">IF(ISNUMBER(D27),0,1)</f>
        <v>1</v>
      </c>
      <c r="E59" s="97">
        <f t="shared" si="24"/>
        <v>1</v>
      </c>
      <c r="F59" s="97">
        <f t="shared" si="24"/>
        <v>1</v>
      </c>
      <c r="G59" s="97">
        <f t="shared" si="24"/>
        <v>1</v>
      </c>
      <c r="H59" s="97">
        <f t="shared" si="24"/>
        <v>1</v>
      </c>
      <c r="I59" s="97">
        <f t="shared" si="24"/>
        <v>1</v>
      </c>
    </row>
    <row r="60" spans="2:9" s="38" customFormat="1" x14ac:dyDescent="0.3">
      <c r="C60" s="97">
        <f>IF(ISNUMBER(C28),0,1)</f>
        <v>1</v>
      </c>
      <c r="D60" s="97">
        <f t="shared" ref="D60:I60" si="25">IF(ISNUMBER(D28),0,1)</f>
        <v>1</v>
      </c>
      <c r="E60" s="97">
        <f t="shared" si="25"/>
        <v>1</v>
      </c>
      <c r="F60" s="97">
        <f t="shared" si="25"/>
        <v>1</v>
      </c>
      <c r="G60" s="97">
        <f t="shared" si="25"/>
        <v>1</v>
      </c>
      <c r="H60" s="97">
        <f t="shared" si="25"/>
        <v>1</v>
      </c>
      <c r="I60" s="97">
        <f t="shared" si="25"/>
        <v>1</v>
      </c>
    </row>
    <row r="61" spans="2:9" s="38" customFormat="1" x14ac:dyDescent="0.3">
      <c r="C61" s="97">
        <f>IF(ISNUMBER(C29),0,1)</f>
        <v>1</v>
      </c>
      <c r="D61" s="97">
        <f t="shared" ref="D61:I61" si="26">IF(ISNUMBER(D29),0,1)</f>
        <v>1</v>
      </c>
      <c r="E61" s="97">
        <f t="shared" si="26"/>
        <v>1</v>
      </c>
      <c r="F61" s="97">
        <f t="shared" si="26"/>
        <v>1</v>
      </c>
      <c r="G61" s="97">
        <f t="shared" si="26"/>
        <v>1</v>
      </c>
      <c r="H61" s="97">
        <f t="shared" si="26"/>
        <v>1</v>
      </c>
      <c r="I61" s="97">
        <f t="shared" si="26"/>
        <v>1</v>
      </c>
    </row>
    <row r="62" spans="2:9" s="38" customFormat="1" x14ac:dyDescent="0.3">
      <c r="C62" s="97">
        <f>IF(ISNUMBER(C30),0,1)</f>
        <v>1</v>
      </c>
      <c r="D62" s="97">
        <f t="shared" ref="D62:I62" si="27">IF(ISNUMBER(D30),0,1)</f>
        <v>1</v>
      </c>
      <c r="E62" s="97">
        <f t="shared" si="27"/>
        <v>1</v>
      </c>
      <c r="F62" s="97">
        <f t="shared" si="27"/>
        <v>1</v>
      </c>
      <c r="G62" s="97">
        <f t="shared" si="27"/>
        <v>1</v>
      </c>
      <c r="H62" s="97">
        <f t="shared" si="27"/>
        <v>1</v>
      </c>
      <c r="I62" s="97">
        <f t="shared" si="27"/>
        <v>1</v>
      </c>
    </row>
    <row r="63" spans="2:9" s="38" customFormat="1" x14ac:dyDescent="0.3">
      <c r="C63" s="97">
        <f>IF(ISNUMBER(C31),0,1)</f>
        <v>1</v>
      </c>
      <c r="D63" s="97">
        <f t="shared" ref="D63:I63" si="28">IF(ISNUMBER(D31),0,1)</f>
        <v>1</v>
      </c>
      <c r="E63" s="97">
        <f t="shared" si="28"/>
        <v>1</v>
      </c>
      <c r="F63" s="97">
        <f t="shared" si="28"/>
        <v>1</v>
      </c>
      <c r="G63" s="97">
        <f t="shared" si="28"/>
        <v>1</v>
      </c>
      <c r="H63" s="97">
        <f t="shared" si="28"/>
        <v>1</v>
      </c>
      <c r="I63" s="97">
        <f t="shared" si="28"/>
        <v>1</v>
      </c>
    </row>
    <row r="64" spans="2:9" s="38" customFormat="1" x14ac:dyDescent="0.3">
      <c r="B64" s="151"/>
      <c r="C64" s="147"/>
      <c r="D64" s="147"/>
      <c r="E64" s="147"/>
      <c r="F64" s="147"/>
      <c r="G64" s="147"/>
      <c r="H64" s="147"/>
      <c r="I64" s="147"/>
    </row>
    <row r="65" spans="1:9" s="38" customFormat="1" x14ac:dyDescent="0.3">
      <c r="B65" s="34"/>
      <c r="C65" s="147"/>
      <c r="D65" s="147"/>
      <c r="E65" s="147"/>
      <c r="F65" s="147"/>
      <c r="G65" s="147"/>
      <c r="H65" s="147"/>
      <c r="I65" s="147"/>
    </row>
    <row r="66" spans="1:9" s="38" customFormat="1" x14ac:dyDescent="0.3">
      <c r="C66" s="97"/>
      <c r="D66" s="97"/>
      <c r="E66" s="97"/>
      <c r="F66" s="97"/>
      <c r="G66" s="97"/>
      <c r="H66" s="97"/>
      <c r="I66" s="97"/>
    </row>
    <row r="67" spans="1:9" s="38" customFormat="1" x14ac:dyDescent="0.3">
      <c r="A67" s="40"/>
      <c r="C67" s="97"/>
      <c r="D67" s="97"/>
      <c r="E67" s="97"/>
      <c r="F67" s="97"/>
      <c r="G67" s="97"/>
      <c r="H67" s="97"/>
      <c r="I67" s="97"/>
    </row>
    <row r="68" spans="1:9" s="38" customFormat="1" x14ac:dyDescent="0.3">
      <c r="A68" s="40"/>
      <c r="C68" s="97"/>
      <c r="D68" s="97"/>
      <c r="E68" s="97"/>
      <c r="F68" s="97"/>
      <c r="G68" s="97"/>
      <c r="H68" s="97"/>
      <c r="I68" s="97"/>
    </row>
    <row r="69" spans="1:9" s="38" customFormat="1" x14ac:dyDescent="0.3">
      <c r="A69" s="40"/>
      <c r="C69" s="97"/>
      <c r="D69" s="97"/>
      <c r="E69" s="97"/>
      <c r="F69" s="97"/>
      <c r="G69" s="97"/>
      <c r="H69" s="97"/>
      <c r="I69" s="97"/>
    </row>
    <row r="70" spans="1:9" s="38" customFormat="1" x14ac:dyDescent="0.3">
      <c r="A70" s="40"/>
      <c r="C70" s="97"/>
      <c r="D70" s="97"/>
      <c r="E70" s="97"/>
      <c r="F70" s="97"/>
      <c r="G70" s="97"/>
      <c r="H70" s="97"/>
      <c r="I70" s="97"/>
    </row>
  </sheetData>
  <mergeCells count="3">
    <mergeCell ref="D4:I4"/>
    <mergeCell ref="D5:I5"/>
    <mergeCell ref="A36:I36"/>
  </mergeCells>
  <pageMargins left="0.7" right="0.7" top="0.75" bottom="0.75" header="0.3" footer="0.3"/>
  <pageSetup scale="47" fitToHeight="0" orientation="landscape" r:id="rId1"/>
  <ignoredErrors>
    <ignoredError sqref="C11:I11"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K305"/>
  <sheetViews>
    <sheetView zoomScale="80" zoomScaleNormal="80" workbookViewId="0">
      <selection sqref="A1:B1"/>
    </sheetView>
  </sheetViews>
  <sheetFormatPr defaultColWidth="9.109375" defaultRowHeight="14.4" x14ac:dyDescent="0.3"/>
  <cols>
    <col min="1" max="1" width="4" style="20" customWidth="1"/>
    <col min="2" max="2" width="100.5546875" style="38" customWidth="1"/>
    <col min="3" max="3" width="11" style="38" customWidth="1"/>
    <col min="4" max="10" width="11.5546875" style="97" bestFit="1" customWidth="1"/>
    <col min="11" max="11" width="9.109375" style="38"/>
    <col min="12" max="16384" width="9.109375" style="20"/>
  </cols>
  <sheetData>
    <row r="1" spans="1:11" ht="15.6" customHeight="1" x14ac:dyDescent="0.25">
      <c r="A1" s="394" t="str">
        <f>"DFAST-14A - Regulatory Capital Transitions Schedule:"&amp;" "&amp;CoverSheet!$D$4&amp;" ("&amp;CoverSheet!$B$15&amp; " Scenario)"</f>
        <v>DFAST-14A - Regulatory Capital Transitions Schedule:  (Supervisory Baseline Scenario)</v>
      </c>
      <c r="B1" s="395"/>
      <c r="C1" s="199"/>
      <c r="D1" s="98"/>
      <c r="E1" s="98"/>
      <c r="F1" s="98"/>
      <c r="G1" s="98"/>
      <c r="H1" s="98"/>
      <c r="I1" s="98"/>
      <c r="J1" s="98"/>
      <c r="K1" s="20"/>
    </row>
    <row r="2" spans="1:11" s="19" customFormat="1" ht="15" customHeight="1" x14ac:dyDescent="0.3">
      <c r="C2" s="396" t="s">
        <v>214</v>
      </c>
      <c r="D2" s="198" t="s">
        <v>86</v>
      </c>
      <c r="E2" s="383"/>
      <c r="F2" s="383"/>
      <c r="G2" s="383"/>
      <c r="H2" s="383"/>
      <c r="I2" s="383"/>
      <c r="J2" s="383"/>
    </row>
    <row r="3" spans="1:11" s="19" customFormat="1" x14ac:dyDescent="0.3">
      <c r="C3" s="396"/>
      <c r="D3" s="144" t="s">
        <v>87</v>
      </c>
      <c r="E3" s="391" t="s">
        <v>89</v>
      </c>
      <c r="F3" s="391"/>
      <c r="G3" s="391"/>
      <c r="H3" s="391"/>
      <c r="I3" s="391"/>
      <c r="J3" s="391"/>
    </row>
    <row r="4" spans="1:11" s="212" customFormat="1" ht="17.399999999999999" x14ac:dyDescent="0.3">
      <c r="B4" s="15" t="s">
        <v>152</v>
      </c>
      <c r="C4" s="397"/>
      <c r="D4" s="190" t="s">
        <v>88</v>
      </c>
      <c r="E4" s="191" t="s">
        <v>90</v>
      </c>
      <c r="F4" s="191" t="s">
        <v>91</v>
      </c>
      <c r="G4" s="191" t="s">
        <v>92</v>
      </c>
      <c r="H4" s="191" t="s">
        <v>93</v>
      </c>
      <c r="I4" s="191" t="s">
        <v>94</v>
      </c>
      <c r="J4" s="286" t="s">
        <v>95</v>
      </c>
    </row>
    <row r="5" spans="1:11" s="213" customFormat="1" ht="15.75" x14ac:dyDescent="0.25">
      <c r="B5" s="188"/>
      <c r="D5" s="192"/>
      <c r="E5" s="198"/>
      <c r="F5" s="198"/>
      <c r="G5" s="198"/>
      <c r="H5" s="198"/>
      <c r="I5" s="198"/>
      <c r="J5" s="198"/>
    </row>
    <row r="6" spans="1:11" ht="15" x14ac:dyDescent="0.25">
      <c r="B6" s="18" t="s">
        <v>213</v>
      </c>
      <c r="C6" s="18"/>
      <c r="D6" s="98"/>
      <c r="E6" s="64"/>
      <c r="F6" s="64"/>
      <c r="G6" s="64"/>
      <c r="H6" s="64"/>
      <c r="I6" s="64"/>
      <c r="J6" s="64"/>
      <c r="K6" s="20"/>
    </row>
    <row r="7" spans="1:11" s="214" customFormat="1" ht="15" x14ac:dyDescent="0.25">
      <c r="A7" s="214">
        <v>1</v>
      </c>
      <c r="B7" s="215" t="s">
        <v>215</v>
      </c>
      <c r="C7" s="203"/>
      <c r="D7" s="122">
        <f t="shared" ref="D7:J7" si="0">SUM(D8,D21,D27,D31,D35,D36,D37)</f>
        <v>0</v>
      </c>
      <c r="E7" s="122">
        <f t="shared" si="0"/>
        <v>0</v>
      </c>
      <c r="F7" s="122">
        <f t="shared" si="0"/>
        <v>0</v>
      </c>
      <c r="G7" s="122">
        <f t="shared" si="0"/>
        <v>0</v>
      </c>
      <c r="H7" s="122">
        <f t="shared" si="0"/>
        <v>0</v>
      </c>
      <c r="I7" s="122">
        <f t="shared" si="0"/>
        <v>0</v>
      </c>
      <c r="J7" s="307">
        <f t="shared" si="0"/>
        <v>0</v>
      </c>
    </row>
    <row r="8" spans="1:11" s="214" customFormat="1" ht="15" x14ac:dyDescent="0.25">
      <c r="A8" s="214">
        <v>2</v>
      </c>
      <c r="B8" s="216" t="s">
        <v>216</v>
      </c>
      <c r="C8" s="204"/>
      <c r="D8" s="122">
        <f>SUM(D9:D14)</f>
        <v>0</v>
      </c>
      <c r="E8" s="122">
        <f t="shared" ref="E8:J8" si="1">SUM(E9:E14)</f>
        <v>0</v>
      </c>
      <c r="F8" s="122">
        <f t="shared" si="1"/>
        <v>0</v>
      </c>
      <c r="G8" s="122">
        <f t="shared" si="1"/>
        <v>0</v>
      </c>
      <c r="H8" s="122">
        <f t="shared" si="1"/>
        <v>0</v>
      </c>
      <c r="I8" s="122">
        <f t="shared" si="1"/>
        <v>0</v>
      </c>
      <c r="J8" s="307">
        <f t="shared" si="1"/>
        <v>0</v>
      </c>
    </row>
    <row r="9" spans="1:11" s="214" customFormat="1" ht="15" x14ac:dyDescent="0.25">
      <c r="A9" s="214">
        <v>3</v>
      </c>
      <c r="B9" s="217" t="s">
        <v>19</v>
      </c>
      <c r="C9" s="203" t="s">
        <v>184</v>
      </c>
      <c r="D9" s="218"/>
      <c r="E9" s="218"/>
      <c r="F9" s="218"/>
      <c r="G9" s="218"/>
      <c r="H9" s="218"/>
      <c r="I9" s="218"/>
      <c r="J9" s="308"/>
    </row>
    <row r="10" spans="1:11" s="214" customFormat="1" ht="15" x14ac:dyDescent="0.25">
      <c r="A10" s="214">
        <v>4</v>
      </c>
      <c r="B10" s="217" t="s">
        <v>217</v>
      </c>
      <c r="C10" s="203" t="s">
        <v>185</v>
      </c>
      <c r="D10" s="218"/>
      <c r="E10" s="218"/>
      <c r="F10" s="218"/>
      <c r="G10" s="218"/>
      <c r="H10" s="218"/>
      <c r="I10" s="218"/>
      <c r="J10" s="308"/>
    </row>
    <row r="11" spans="1:11" s="214" customFormat="1" ht="15" x14ac:dyDescent="0.25">
      <c r="A11" s="214">
        <v>5</v>
      </c>
      <c r="B11" s="217" t="s">
        <v>218</v>
      </c>
      <c r="C11" s="203" t="s">
        <v>186</v>
      </c>
      <c r="D11" s="218"/>
      <c r="E11" s="218"/>
      <c r="F11" s="218"/>
      <c r="G11" s="218"/>
      <c r="H11" s="218"/>
      <c r="I11" s="218"/>
      <c r="J11" s="308"/>
    </row>
    <row r="12" spans="1:11" s="214" customFormat="1" ht="15" x14ac:dyDescent="0.25">
      <c r="A12" s="214">
        <v>6</v>
      </c>
      <c r="B12" s="217" t="s">
        <v>219</v>
      </c>
      <c r="C12" s="203" t="s">
        <v>187</v>
      </c>
      <c r="D12" s="218"/>
      <c r="E12" s="218"/>
      <c r="F12" s="218"/>
      <c r="G12" s="218"/>
      <c r="H12" s="218"/>
      <c r="I12" s="218"/>
      <c r="J12" s="308"/>
    </row>
    <row r="13" spans="1:11" s="214" customFormat="1" ht="15" x14ac:dyDescent="0.25">
      <c r="A13" s="214">
        <v>7</v>
      </c>
      <c r="B13" s="217" t="s">
        <v>220</v>
      </c>
      <c r="C13" s="203" t="s">
        <v>188</v>
      </c>
      <c r="D13" s="218"/>
      <c r="E13" s="218"/>
      <c r="F13" s="218"/>
      <c r="G13" s="218"/>
      <c r="H13" s="218"/>
      <c r="I13" s="218"/>
      <c r="J13" s="308"/>
    </row>
    <row r="14" spans="1:11" s="214" customFormat="1" ht="15" x14ac:dyDescent="0.25">
      <c r="A14" s="214">
        <v>8</v>
      </c>
      <c r="B14" s="217" t="s">
        <v>221</v>
      </c>
      <c r="C14" s="203"/>
      <c r="D14" s="122">
        <f t="shared" ref="D14:J14" si="2">SUM(D15:D20)</f>
        <v>0</v>
      </c>
      <c r="E14" s="122">
        <f t="shared" si="2"/>
        <v>0</v>
      </c>
      <c r="F14" s="122">
        <f t="shared" si="2"/>
        <v>0</v>
      </c>
      <c r="G14" s="122">
        <f t="shared" si="2"/>
        <v>0</v>
      </c>
      <c r="H14" s="122">
        <f t="shared" si="2"/>
        <v>0</v>
      </c>
      <c r="I14" s="122">
        <f t="shared" si="2"/>
        <v>0</v>
      </c>
      <c r="J14" s="307">
        <f t="shared" si="2"/>
        <v>0</v>
      </c>
    </row>
    <row r="15" spans="1:11" s="214" customFormat="1" x14ac:dyDescent="0.3">
      <c r="A15" s="214">
        <v>9</v>
      </c>
      <c r="B15" s="219" t="s">
        <v>222</v>
      </c>
      <c r="C15" s="203" t="s">
        <v>189</v>
      </c>
      <c r="D15" s="218"/>
      <c r="E15" s="218"/>
      <c r="F15" s="218"/>
      <c r="G15" s="218"/>
      <c r="H15" s="218"/>
      <c r="I15" s="218"/>
      <c r="J15" s="308"/>
    </row>
    <row r="16" spans="1:11" s="214" customFormat="1" x14ac:dyDescent="0.3">
      <c r="A16" s="214">
        <v>10</v>
      </c>
      <c r="B16" s="219" t="s">
        <v>223</v>
      </c>
      <c r="C16" s="203" t="s">
        <v>190</v>
      </c>
      <c r="D16" s="218"/>
      <c r="E16" s="218"/>
      <c r="F16" s="218"/>
      <c r="G16" s="218"/>
      <c r="H16" s="218"/>
      <c r="I16" s="218"/>
      <c r="J16" s="308"/>
    </row>
    <row r="17" spans="1:10" s="214" customFormat="1" x14ac:dyDescent="0.3">
      <c r="A17" s="214">
        <v>11</v>
      </c>
      <c r="B17" s="219" t="s">
        <v>224</v>
      </c>
      <c r="C17" s="203" t="s">
        <v>191</v>
      </c>
      <c r="D17" s="218"/>
      <c r="E17" s="218"/>
      <c r="F17" s="218"/>
      <c r="G17" s="218"/>
      <c r="H17" s="218"/>
      <c r="I17" s="218"/>
      <c r="J17" s="308"/>
    </row>
    <row r="18" spans="1:10" s="214" customFormat="1" x14ac:dyDescent="0.3">
      <c r="A18" s="214">
        <v>12</v>
      </c>
      <c r="B18" s="219" t="s">
        <v>225</v>
      </c>
      <c r="C18" s="203" t="s">
        <v>192</v>
      </c>
      <c r="D18" s="218"/>
      <c r="E18" s="218"/>
      <c r="F18" s="218"/>
      <c r="G18" s="218"/>
      <c r="H18" s="218"/>
      <c r="I18" s="218"/>
      <c r="J18" s="308"/>
    </row>
    <row r="19" spans="1:10" s="214" customFormat="1" x14ac:dyDescent="0.3">
      <c r="A19" s="214">
        <v>13</v>
      </c>
      <c r="B19" s="219" t="s">
        <v>226</v>
      </c>
      <c r="C19" s="203" t="s">
        <v>193</v>
      </c>
      <c r="D19" s="218"/>
      <c r="E19" s="218"/>
      <c r="F19" s="218"/>
      <c r="G19" s="218"/>
      <c r="H19" s="218"/>
      <c r="I19" s="218"/>
      <c r="J19" s="308"/>
    </row>
    <row r="20" spans="1:10" s="214" customFormat="1" x14ac:dyDescent="0.3">
      <c r="A20" s="214">
        <v>14</v>
      </c>
      <c r="B20" s="219" t="s">
        <v>227</v>
      </c>
      <c r="C20" s="203" t="s">
        <v>194</v>
      </c>
      <c r="D20" s="218"/>
      <c r="E20" s="218"/>
      <c r="F20" s="218"/>
      <c r="G20" s="218"/>
      <c r="H20" s="218"/>
      <c r="I20" s="218"/>
      <c r="J20" s="308"/>
    </row>
    <row r="21" spans="1:10" s="214" customFormat="1" ht="15" x14ac:dyDescent="0.25">
      <c r="A21" s="214">
        <v>15</v>
      </c>
      <c r="B21" s="216" t="s">
        <v>228</v>
      </c>
      <c r="C21" s="203"/>
      <c r="D21" s="122">
        <f>SUM(D22:D26)</f>
        <v>0</v>
      </c>
      <c r="E21" s="122">
        <f t="shared" ref="E21:J21" si="3">SUM(E22:E26)</f>
        <v>0</v>
      </c>
      <c r="F21" s="122">
        <f t="shared" si="3"/>
        <v>0</v>
      </c>
      <c r="G21" s="122">
        <f t="shared" si="3"/>
        <v>0</v>
      </c>
      <c r="H21" s="122">
        <f t="shared" si="3"/>
        <v>0</v>
      </c>
      <c r="I21" s="122">
        <f t="shared" si="3"/>
        <v>0</v>
      </c>
      <c r="J21" s="307">
        <f t="shared" si="3"/>
        <v>0</v>
      </c>
    </row>
    <row r="22" spans="1:10" s="214" customFormat="1" x14ac:dyDescent="0.3">
      <c r="A22" s="214">
        <v>16</v>
      </c>
      <c r="B22" s="217" t="s">
        <v>229</v>
      </c>
      <c r="C22" s="203" t="s">
        <v>195</v>
      </c>
      <c r="D22" s="218"/>
      <c r="E22" s="218"/>
      <c r="F22" s="218"/>
      <c r="G22" s="218"/>
      <c r="H22" s="218"/>
      <c r="I22" s="218"/>
      <c r="J22" s="308"/>
    </row>
    <row r="23" spans="1:10" s="214" customFormat="1" x14ac:dyDescent="0.3">
      <c r="A23" s="214">
        <v>17</v>
      </c>
      <c r="B23" s="217" t="s">
        <v>230</v>
      </c>
      <c r="C23" s="203" t="s">
        <v>196</v>
      </c>
      <c r="D23" s="218"/>
      <c r="E23" s="218"/>
      <c r="F23" s="218"/>
      <c r="G23" s="218"/>
      <c r="H23" s="218"/>
      <c r="I23" s="218"/>
      <c r="J23" s="308"/>
    </row>
    <row r="24" spans="1:10" s="214" customFormat="1" x14ac:dyDescent="0.3">
      <c r="A24" s="214">
        <v>18</v>
      </c>
      <c r="B24" s="217" t="s">
        <v>231</v>
      </c>
      <c r="C24" s="203" t="s">
        <v>197</v>
      </c>
      <c r="D24" s="218"/>
      <c r="E24" s="218"/>
      <c r="F24" s="218"/>
      <c r="G24" s="218"/>
      <c r="H24" s="218"/>
      <c r="I24" s="218"/>
      <c r="J24" s="308"/>
    </row>
    <row r="25" spans="1:10" s="214" customFormat="1" ht="15" x14ac:dyDescent="0.25">
      <c r="A25" s="214">
        <v>19</v>
      </c>
      <c r="B25" s="217" t="s">
        <v>232</v>
      </c>
      <c r="C25" s="203" t="s">
        <v>198</v>
      </c>
      <c r="D25" s="218"/>
      <c r="E25" s="218"/>
      <c r="F25" s="218"/>
      <c r="G25" s="218"/>
      <c r="H25" s="218"/>
      <c r="I25" s="218"/>
      <c r="J25" s="308"/>
    </row>
    <row r="26" spans="1:10" s="214" customFormat="1" ht="15" x14ac:dyDescent="0.25">
      <c r="A26" s="214">
        <v>20</v>
      </c>
      <c r="B26" s="217" t="s">
        <v>233</v>
      </c>
      <c r="C26" s="203" t="s">
        <v>199</v>
      </c>
      <c r="D26" s="218"/>
      <c r="E26" s="218"/>
      <c r="F26" s="218"/>
      <c r="G26" s="218"/>
      <c r="H26" s="218"/>
      <c r="I26" s="218"/>
      <c r="J26" s="308"/>
    </row>
    <row r="27" spans="1:10" s="214" customFormat="1" ht="15" x14ac:dyDescent="0.25">
      <c r="A27" s="214">
        <v>21</v>
      </c>
      <c r="B27" s="220" t="s">
        <v>234</v>
      </c>
      <c r="C27" s="203"/>
      <c r="D27" s="122">
        <f>SUM(D28:D30)</f>
        <v>0</v>
      </c>
      <c r="E27" s="122">
        <f t="shared" ref="E27:J27" si="4">SUM(E28:E30)</f>
        <v>0</v>
      </c>
      <c r="F27" s="122">
        <f t="shared" si="4"/>
        <v>0</v>
      </c>
      <c r="G27" s="122">
        <f t="shared" si="4"/>
        <v>0</v>
      </c>
      <c r="H27" s="122">
        <f t="shared" si="4"/>
        <v>0</v>
      </c>
      <c r="I27" s="122">
        <f t="shared" si="4"/>
        <v>0</v>
      </c>
      <c r="J27" s="307">
        <f t="shared" si="4"/>
        <v>0</v>
      </c>
    </row>
    <row r="28" spans="1:10" s="214" customFormat="1" ht="15" x14ac:dyDescent="0.25">
      <c r="A28" s="214">
        <v>22</v>
      </c>
      <c r="B28" s="221" t="s">
        <v>235</v>
      </c>
      <c r="C28" s="203" t="s">
        <v>200</v>
      </c>
      <c r="D28" s="218"/>
      <c r="E28" s="218"/>
      <c r="F28" s="218"/>
      <c r="G28" s="218"/>
      <c r="H28" s="218"/>
      <c r="I28" s="218"/>
      <c r="J28" s="308"/>
    </row>
    <row r="29" spans="1:10" s="214" customFormat="1" ht="15" x14ac:dyDescent="0.25">
      <c r="A29" s="214">
        <v>23</v>
      </c>
      <c r="B29" s="221" t="s">
        <v>236</v>
      </c>
      <c r="C29" s="203" t="s">
        <v>201</v>
      </c>
      <c r="D29" s="218"/>
      <c r="E29" s="218"/>
      <c r="F29" s="218"/>
      <c r="G29" s="218"/>
      <c r="H29" s="218"/>
      <c r="I29" s="218"/>
      <c r="J29" s="308"/>
    </row>
    <row r="30" spans="1:10" s="214" customFormat="1" ht="15" x14ac:dyDescent="0.25">
      <c r="A30" s="214">
        <v>24</v>
      </c>
      <c r="B30" s="222" t="s">
        <v>237</v>
      </c>
      <c r="C30" s="203" t="s">
        <v>202</v>
      </c>
      <c r="D30" s="218"/>
      <c r="E30" s="218"/>
      <c r="F30" s="218"/>
      <c r="G30" s="218"/>
      <c r="H30" s="218"/>
      <c r="I30" s="218"/>
      <c r="J30" s="308"/>
    </row>
    <row r="31" spans="1:10" s="214" customFormat="1" ht="15" x14ac:dyDescent="0.25">
      <c r="A31" s="214">
        <v>25</v>
      </c>
      <c r="B31" s="220" t="s">
        <v>238</v>
      </c>
      <c r="C31" s="203"/>
      <c r="D31" s="122">
        <f>SUM(D32:D34)</f>
        <v>0</v>
      </c>
      <c r="E31" s="122">
        <f t="shared" ref="E31:J31" si="5">SUM(E32:E34)</f>
        <v>0</v>
      </c>
      <c r="F31" s="122">
        <f t="shared" si="5"/>
        <v>0</v>
      </c>
      <c r="G31" s="122">
        <f t="shared" si="5"/>
        <v>0</v>
      </c>
      <c r="H31" s="122">
        <f t="shared" si="5"/>
        <v>0</v>
      </c>
      <c r="I31" s="122">
        <f t="shared" si="5"/>
        <v>0</v>
      </c>
      <c r="J31" s="307">
        <f t="shared" si="5"/>
        <v>0</v>
      </c>
    </row>
    <row r="32" spans="1:10" s="214" customFormat="1" ht="15" x14ac:dyDescent="0.25">
      <c r="A32" s="214">
        <v>26</v>
      </c>
      <c r="B32" s="222" t="s">
        <v>239</v>
      </c>
      <c r="C32" s="203" t="s">
        <v>203</v>
      </c>
      <c r="D32" s="218"/>
      <c r="E32" s="218"/>
      <c r="F32" s="218"/>
      <c r="G32" s="218"/>
      <c r="H32" s="218"/>
      <c r="I32" s="218"/>
      <c r="J32" s="308"/>
    </row>
    <row r="33" spans="1:11" s="214" customFormat="1" ht="15" x14ac:dyDescent="0.25">
      <c r="A33" s="214">
        <v>27</v>
      </c>
      <c r="B33" s="221" t="s">
        <v>175</v>
      </c>
      <c r="C33" s="203" t="s">
        <v>204</v>
      </c>
      <c r="D33" s="218"/>
      <c r="E33" s="218"/>
      <c r="F33" s="218"/>
      <c r="G33" s="218"/>
      <c r="H33" s="218"/>
      <c r="I33" s="218"/>
      <c r="J33" s="308"/>
    </row>
    <row r="34" spans="1:11" s="214" customFormat="1" ht="15" x14ac:dyDescent="0.25">
      <c r="A34" s="214">
        <v>28</v>
      </c>
      <c r="B34" s="222" t="s">
        <v>240</v>
      </c>
      <c r="C34" s="203" t="s">
        <v>205</v>
      </c>
      <c r="D34" s="218"/>
      <c r="E34" s="218"/>
      <c r="F34" s="218"/>
      <c r="G34" s="218"/>
      <c r="H34" s="218"/>
      <c r="I34" s="218"/>
      <c r="J34" s="308"/>
    </row>
    <row r="35" spans="1:11" s="214" customFormat="1" ht="60" x14ac:dyDescent="0.25">
      <c r="A35" s="214">
        <v>29</v>
      </c>
      <c r="B35" s="216" t="s">
        <v>241</v>
      </c>
      <c r="C35" s="203" t="s">
        <v>206</v>
      </c>
      <c r="D35" s="218"/>
      <c r="E35" s="218"/>
      <c r="F35" s="218"/>
      <c r="G35" s="218"/>
      <c r="H35" s="218"/>
      <c r="I35" s="218"/>
      <c r="J35" s="308"/>
    </row>
    <row r="36" spans="1:11" s="214" customFormat="1" ht="60" x14ac:dyDescent="0.25">
      <c r="A36" s="214">
        <v>30</v>
      </c>
      <c r="B36" s="216" t="s">
        <v>242</v>
      </c>
      <c r="C36" s="203" t="s">
        <v>207</v>
      </c>
      <c r="D36" s="218"/>
      <c r="E36" s="218"/>
      <c r="F36" s="218"/>
      <c r="G36" s="218"/>
      <c r="H36" s="218"/>
      <c r="I36" s="218"/>
      <c r="J36" s="308"/>
    </row>
    <row r="37" spans="1:11" s="214" customFormat="1" x14ac:dyDescent="0.3">
      <c r="A37" s="214">
        <v>31</v>
      </c>
      <c r="B37" s="223" t="s">
        <v>243</v>
      </c>
      <c r="C37" s="205"/>
      <c r="D37" s="122">
        <f t="shared" ref="D37:J37" si="6">SUM(D38,D41)</f>
        <v>0</v>
      </c>
      <c r="E37" s="122">
        <f t="shared" si="6"/>
        <v>0</v>
      </c>
      <c r="F37" s="122">
        <f t="shared" si="6"/>
        <v>0</v>
      </c>
      <c r="G37" s="122">
        <f t="shared" si="6"/>
        <v>0</v>
      </c>
      <c r="H37" s="122">
        <f t="shared" si="6"/>
        <v>0</v>
      </c>
      <c r="I37" s="122">
        <f t="shared" si="6"/>
        <v>0</v>
      </c>
      <c r="J37" s="307">
        <f t="shared" si="6"/>
        <v>0</v>
      </c>
    </row>
    <row r="38" spans="1:11" s="214" customFormat="1" x14ac:dyDescent="0.3">
      <c r="A38" s="214">
        <v>32</v>
      </c>
      <c r="B38" s="224" t="s">
        <v>77</v>
      </c>
      <c r="C38" s="206" t="s">
        <v>208</v>
      </c>
      <c r="D38" s="122">
        <f t="shared" ref="D38:J38" si="7">SUM(D39:D40)</f>
        <v>0</v>
      </c>
      <c r="E38" s="122">
        <f t="shared" si="7"/>
        <v>0</v>
      </c>
      <c r="F38" s="122">
        <f t="shared" si="7"/>
        <v>0</v>
      </c>
      <c r="G38" s="122">
        <f t="shared" si="7"/>
        <v>0</v>
      </c>
      <c r="H38" s="122">
        <f t="shared" si="7"/>
        <v>0</v>
      </c>
      <c r="I38" s="122">
        <f t="shared" si="7"/>
        <v>0</v>
      </c>
      <c r="J38" s="307">
        <f t="shared" si="7"/>
        <v>0</v>
      </c>
    </row>
    <row r="39" spans="1:11" s="214" customFormat="1" x14ac:dyDescent="0.3">
      <c r="A39" s="214">
        <v>33</v>
      </c>
      <c r="B39" s="225" t="s">
        <v>78</v>
      </c>
      <c r="C39" s="205"/>
      <c r="D39" s="218"/>
      <c r="E39" s="218"/>
      <c r="F39" s="218"/>
      <c r="G39" s="218"/>
      <c r="H39" s="218"/>
      <c r="I39" s="218"/>
      <c r="J39" s="308"/>
    </row>
    <row r="40" spans="1:11" s="214" customFormat="1" x14ac:dyDescent="0.3">
      <c r="A40" s="214">
        <v>34</v>
      </c>
      <c r="B40" s="225" t="s">
        <v>79</v>
      </c>
      <c r="C40" s="205"/>
      <c r="D40" s="218"/>
      <c r="E40" s="218"/>
      <c r="F40" s="218"/>
      <c r="G40" s="218"/>
      <c r="H40" s="218"/>
      <c r="I40" s="218"/>
      <c r="J40" s="308"/>
    </row>
    <row r="41" spans="1:11" s="214" customFormat="1" x14ac:dyDescent="0.3">
      <c r="A41" s="214">
        <v>35</v>
      </c>
      <c r="B41" s="224" t="s">
        <v>69</v>
      </c>
      <c r="C41" s="206" t="s">
        <v>209</v>
      </c>
      <c r="D41" s="218"/>
      <c r="E41" s="218"/>
      <c r="F41" s="218"/>
      <c r="G41" s="218"/>
      <c r="H41" s="218"/>
      <c r="I41" s="218"/>
      <c r="J41" s="308"/>
    </row>
    <row r="42" spans="1:11" s="214" customFormat="1" x14ac:dyDescent="0.3">
      <c r="B42" s="220"/>
      <c r="C42" s="203"/>
      <c r="D42" s="226"/>
      <c r="E42" s="226"/>
      <c r="F42" s="226"/>
      <c r="G42" s="226"/>
      <c r="H42" s="226"/>
      <c r="I42" s="226"/>
      <c r="J42" s="309"/>
      <c r="K42" s="227"/>
    </row>
    <row r="43" spans="1:11" s="278" customFormat="1" x14ac:dyDescent="0.3">
      <c r="A43" s="274"/>
      <c r="B43" s="275" t="s">
        <v>333</v>
      </c>
      <c r="C43" s="276"/>
      <c r="D43" s="277"/>
      <c r="E43" s="277"/>
      <c r="F43" s="277"/>
      <c r="G43" s="277"/>
      <c r="H43" s="277"/>
      <c r="I43" s="277"/>
      <c r="J43" s="310"/>
    </row>
    <row r="44" spans="1:11" s="278" customFormat="1" x14ac:dyDescent="0.3">
      <c r="A44" s="278">
        <v>36</v>
      </c>
      <c r="B44" s="279" t="s">
        <v>334</v>
      </c>
      <c r="C44" s="276"/>
      <c r="D44" s="280"/>
      <c r="E44" s="280"/>
      <c r="F44" s="280"/>
      <c r="G44" s="280"/>
      <c r="H44" s="280"/>
      <c r="I44" s="280"/>
      <c r="J44" s="308"/>
    </row>
    <row r="45" spans="1:11" s="214" customFormat="1" x14ac:dyDescent="0.3">
      <c r="B45" s="216"/>
      <c r="C45" s="203"/>
      <c r="D45" s="226"/>
      <c r="E45" s="226"/>
      <c r="F45" s="226"/>
      <c r="G45" s="226"/>
      <c r="H45" s="226"/>
      <c r="I45" s="226"/>
      <c r="J45" s="309"/>
    </row>
    <row r="46" spans="1:11" x14ac:dyDescent="0.3">
      <c r="B46" s="18" t="s">
        <v>80</v>
      </c>
      <c r="C46" s="18"/>
      <c r="D46" s="115"/>
      <c r="E46" s="115"/>
      <c r="F46" s="115"/>
      <c r="G46" s="115"/>
      <c r="H46" s="115"/>
      <c r="I46" s="115"/>
      <c r="J46" s="311"/>
      <c r="K46" s="20"/>
    </row>
    <row r="47" spans="1:11" s="214" customFormat="1" x14ac:dyDescent="0.3">
      <c r="A47" s="20">
        <v>37</v>
      </c>
      <c r="B47" s="215" t="s">
        <v>244</v>
      </c>
      <c r="C47" s="207" t="s">
        <v>210</v>
      </c>
      <c r="D47" s="122">
        <f t="shared" ref="D47:J47" si="8">SUM(D48,D49,D50,D51,D56,D59,D66)</f>
        <v>0</v>
      </c>
      <c r="E47" s="122">
        <f t="shared" si="8"/>
        <v>0</v>
      </c>
      <c r="F47" s="122">
        <f t="shared" si="8"/>
        <v>0</v>
      </c>
      <c r="G47" s="122">
        <f t="shared" si="8"/>
        <v>0</v>
      </c>
      <c r="H47" s="122">
        <f t="shared" si="8"/>
        <v>0</v>
      </c>
      <c r="I47" s="122">
        <f t="shared" si="8"/>
        <v>0</v>
      </c>
      <c r="J47" s="307">
        <f t="shared" si="8"/>
        <v>0</v>
      </c>
    </row>
    <row r="48" spans="1:11" x14ac:dyDescent="0.3">
      <c r="A48" s="20">
        <v>38</v>
      </c>
      <c r="B48" s="228" t="s">
        <v>81</v>
      </c>
      <c r="C48" s="208"/>
      <c r="D48" s="218"/>
      <c r="E48" s="218"/>
      <c r="F48" s="218"/>
      <c r="G48" s="218"/>
      <c r="H48" s="218"/>
      <c r="I48" s="218"/>
      <c r="J48" s="308"/>
      <c r="K48" s="20"/>
    </row>
    <row r="49" spans="1:11" x14ac:dyDescent="0.3">
      <c r="A49" s="20">
        <v>39</v>
      </c>
      <c r="B49" s="228" t="s">
        <v>82</v>
      </c>
      <c r="C49" s="120"/>
      <c r="D49" s="218"/>
      <c r="E49" s="218"/>
      <c r="F49" s="218"/>
      <c r="G49" s="218"/>
      <c r="H49" s="218"/>
      <c r="I49" s="218"/>
      <c r="J49" s="308"/>
      <c r="K49" s="20"/>
    </row>
    <row r="50" spans="1:11" x14ac:dyDescent="0.3">
      <c r="A50" s="20">
        <v>40</v>
      </c>
      <c r="B50" s="228" t="s">
        <v>17</v>
      </c>
      <c r="C50" s="209"/>
      <c r="D50" s="218"/>
      <c r="E50" s="218"/>
      <c r="F50" s="218"/>
      <c r="G50" s="218"/>
      <c r="H50" s="218"/>
      <c r="I50" s="218"/>
      <c r="J50" s="308"/>
      <c r="K50" s="20"/>
    </row>
    <row r="51" spans="1:11" x14ac:dyDescent="0.3">
      <c r="A51" s="20">
        <v>41</v>
      </c>
      <c r="B51" s="228" t="s">
        <v>68</v>
      </c>
      <c r="C51" s="209"/>
      <c r="D51" s="122">
        <f>D52+(D53*0.08)</f>
        <v>0</v>
      </c>
      <c r="E51" s="122">
        <f t="shared" ref="E51:J51" si="9">E52+(E53*0.08)</f>
        <v>0</v>
      </c>
      <c r="F51" s="122">
        <f t="shared" si="9"/>
        <v>0</v>
      </c>
      <c r="G51" s="122">
        <f t="shared" si="9"/>
        <v>0</v>
      </c>
      <c r="H51" s="122">
        <f t="shared" si="9"/>
        <v>0</v>
      </c>
      <c r="I51" s="122">
        <f t="shared" si="9"/>
        <v>0</v>
      </c>
      <c r="J51" s="307">
        <f t="shared" si="9"/>
        <v>0</v>
      </c>
      <c r="K51" s="20"/>
    </row>
    <row r="52" spans="1:11" x14ac:dyDescent="0.3">
      <c r="A52" s="20">
        <v>42</v>
      </c>
      <c r="B52" s="229" t="s">
        <v>83</v>
      </c>
      <c r="C52" s="209"/>
      <c r="D52" s="218"/>
      <c r="E52" s="218"/>
      <c r="F52" s="218"/>
      <c r="G52" s="218"/>
      <c r="H52" s="218"/>
      <c r="I52" s="218"/>
      <c r="J52" s="308"/>
      <c r="K52" s="20"/>
    </row>
    <row r="53" spans="1:11" x14ac:dyDescent="0.3">
      <c r="A53" s="20">
        <v>43</v>
      </c>
      <c r="B53" s="229" t="s">
        <v>85</v>
      </c>
      <c r="C53" s="209"/>
      <c r="D53" s="122">
        <f>MAX(D54,D55)</f>
        <v>0</v>
      </c>
      <c r="E53" s="122">
        <f t="shared" ref="E53:J53" si="10">MAX(E54,E55)</f>
        <v>0</v>
      </c>
      <c r="F53" s="122">
        <f t="shared" si="10"/>
        <v>0</v>
      </c>
      <c r="G53" s="122">
        <f t="shared" si="10"/>
        <v>0</v>
      </c>
      <c r="H53" s="122">
        <f t="shared" si="10"/>
        <v>0</v>
      </c>
      <c r="I53" s="122">
        <f t="shared" si="10"/>
        <v>0</v>
      </c>
      <c r="J53" s="307">
        <f t="shared" si="10"/>
        <v>0</v>
      </c>
      <c r="K53" s="20"/>
    </row>
    <row r="54" spans="1:11" x14ac:dyDescent="0.3">
      <c r="A54" s="20">
        <v>44</v>
      </c>
      <c r="B54" s="230" t="s">
        <v>16</v>
      </c>
      <c r="C54" s="209"/>
      <c r="D54" s="218"/>
      <c r="E54" s="218"/>
      <c r="F54" s="218"/>
      <c r="G54" s="218"/>
      <c r="H54" s="218"/>
      <c r="I54" s="218"/>
      <c r="J54" s="308"/>
      <c r="K54" s="20"/>
    </row>
    <row r="55" spans="1:11" x14ac:dyDescent="0.3">
      <c r="A55" s="20">
        <v>45</v>
      </c>
      <c r="B55" s="230" t="s">
        <v>15</v>
      </c>
      <c r="C55" s="209"/>
      <c r="D55" s="218"/>
      <c r="E55" s="218"/>
      <c r="F55" s="218"/>
      <c r="G55" s="218"/>
      <c r="H55" s="218"/>
      <c r="I55" s="218"/>
      <c r="J55" s="308"/>
      <c r="K55" s="20"/>
    </row>
    <row r="56" spans="1:11" x14ac:dyDescent="0.3">
      <c r="A56" s="20">
        <v>46</v>
      </c>
      <c r="B56" s="231" t="s">
        <v>84</v>
      </c>
      <c r="C56" s="209"/>
      <c r="D56" s="122">
        <f>MAX(D57,D58)</f>
        <v>0</v>
      </c>
      <c r="E56" s="122">
        <f t="shared" ref="E56:J56" si="11">MAX(E57,E58)</f>
        <v>0</v>
      </c>
      <c r="F56" s="122">
        <f t="shared" si="11"/>
        <v>0</v>
      </c>
      <c r="G56" s="122">
        <f t="shared" si="11"/>
        <v>0</v>
      </c>
      <c r="H56" s="122">
        <f t="shared" si="11"/>
        <v>0</v>
      </c>
      <c r="I56" s="122">
        <f t="shared" si="11"/>
        <v>0</v>
      </c>
      <c r="J56" s="307">
        <f t="shared" si="11"/>
        <v>0</v>
      </c>
      <c r="K56" s="20"/>
    </row>
    <row r="57" spans="1:11" x14ac:dyDescent="0.3">
      <c r="A57" s="20">
        <v>47</v>
      </c>
      <c r="B57" s="229" t="s">
        <v>14</v>
      </c>
      <c r="C57" s="209"/>
      <c r="D57" s="218"/>
      <c r="E57" s="218"/>
      <c r="F57" s="218"/>
      <c r="G57" s="218"/>
      <c r="H57" s="218"/>
      <c r="I57" s="218"/>
      <c r="J57" s="308"/>
      <c r="K57" s="20"/>
    </row>
    <row r="58" spans="1:11" x14ac:dyDescent="0.3">
      <c r="A58" s="20">
        <v>48</v>
      </c>
      <c r="B58" s="229" t="s">
        <v>13</v>
      </c>
      <c r="C58" s="209"/>
      <c r="D58" s="218"/>
      <c r="E58" s="218"/>
      <c r="F58" s="218"/>
      <c r="G58" s="218"/>
      <c r="H58" s="218"/>
      <c r="I58" s="218"/>
      <c r="J58" s="308"/>
      <c r="K58" s="20"/>
    </row>
    <row r="59" spans="1:11" x14ac:dyDescent="0.3">
      <c r="A59" s="20">
        <v>49</v>
      </c>
      <c r="B59" s="231" t="s">
        <v>245</v>
      </c>
      <c r="C59" s="209"/>
      <c r="D59" s="122">
        <f>SUM(D60:D65)</f>
        <v>0</v>
      </c>
      <c r="E59" s="122">
        <f t="shared" ref="E59:J59" si="12">SUM(E60:E65)</f>
        <v>0</v>
      </c>
      <c r="F59" s="122">
        <f t="shared" si="12"/>
        <v>0</v>
      </c>
      <c r="G59" s="122">
        <f t="shared" si="12"/>
        <v>0</v>
      </c>
      <c r="H59" s="122">
        <f t="shared" si="12"/>
        <v>0</v>
      </c>
      <c r="I59" s="122">
        <f t="shared" si="12"/>
        <v>0</v>
      </c>
      <c r="J59" s="307">
        <f t="shared" si="12"/>
        <v>0</v>
      </c>
      <c r="K59" s="20"/>
    </row>
    <row r="60" spans="1:11" x14ac:dyDescent="0.3">
      <c r="A60" s="20">
        <v>50</v>
      </c>
      <c r="B60" s="229" t="s">
        <v>246</v>
      </c>
      <c r="C60" s="209"/>
      <c r="D60" s="218"/>
      <c r="E60" s="218"/>
      <c r="F60" s="218"/>
      <c r="G60" s="218"/>
      <c r="H60" s="218"/>
      <c r="I60" s="218"/>
      <c r="J60" s="308"/>
      <c r="K60" s="20"/>
    </row>
    <row r="61" spans="1:11" x14ac:dyDescent="0.3">
      <c r="A61" s="20">
        <v>51</v>
      </c>
      <c r="B61" s="229" t="s">
        <v>247</v>
      </c>
      <c r="C61" s="209"/>
      <c r="D61" s="218"/>
      <c r="E61" s="218"/>
      <c r="F61" s="218"/>
      <c r="G61" s="218"/>
      <c r="H61" s="218"/>
      <c r="I61" s="218"/>
      <c r="J61" s="308"/>
      <c r="K61" s="20"/>
    </row>
    <row r="62" spans="1:11" x14ac:dyDescent="0.3">
      <c r="A62" s="20">
        <v>52</v>
      </c>
      <c r="B62" s="229" t="s">
        <v>248</v>
      </c>
      <c r="C62" s="209"/>
      <c r="D62" s="218"/>
      <c r="E62" s="218"/>
      <c r="F62" s="218"/>
      <c r="G62" s="218"/>
      <c r="H62" s="218"/>
      <c r="I62" s="218"/>
      <c r="J62" s="308"/>
      <c r="K62" s="20"/>
    </row>
    <row r="63" spans="1:11" x14ac:dyDescent="0.3">
      <c r="A63" s="20">
        <v>53</v>
      </c>
      <c r="B63" s="229" t="s">
        <v>249</v>
      </c>
      <c r="C63" s="209"/>
      <c r="D63" s="218"/>
      <c r="E63" s="218"/>
      <c r="F63" s="218"/>
      <c r="G63" s="218"/>
      <c r="H63" s="218"/>
      <c r="I63" s="218"/>
      <c r="J63" s="308"/>
      <c r="K63" s="20"/>
    </row>
    <row r="64" spans="1:11" x14ac:dyDescent="0.3">
      <c r="A64" s="20">
        <v>54</v>
      </c>
      <c r="B64" s="229" t="s">
        <v>250</v>
      </c>
      <c r="C64" s="209"/>
      <c r="D64" s="218"/>
      <c r="E64" s="218"/>
      <c r="F64" s="218"/>
      <c r="G64" s="218"/>
      <c r="H64" s="218"/>
      <c r="I64" s="218"/>
      <c r="J64" s="308"/>
      <c r="K64" s="20"/>
    </row>
    <row r="65" spans="1:11" x14ac:dyDescent="0.3">
      <c r="A65" s="20">
        <v>55</v>
      </c>
      <c r="B65" s="229" t="s">
        <v>18</v>
      </c>
      <c r="C65" s="209"/>
      <c r="D65" s="218"/>
      <c r="E65" s="218"/>
      <c r="F65" s="218"/>
      <c r="G65" s="218"/>
      <c r="H65" s="218"/>
      <c r="I65" s="218"/>
      <c r="J65" s="308"/>
      <c r="K65" s="20"/>
    </row>
    <row r="66" spans="1:11" x14ac:dyDescent="0.3">
      <c r="A66" s="20">
        <v>56</v>
      </c>
      <c r="B66" s="231" t="s">
        <v>251</v>
      </c>
      <c r="C66" s="209"/>
      <c r="D66" s="218"/>
      <c r="E66" s="218"/>
      <c r="F66" s="218"/>
      <c r="G66" s="218"/>
      <c r="H66" s="218"/>
      <c r="I66" s="218"/>
      <c r="J66" s="308"/>
      <c r="K66" s="20"/>
    </row>
    <row r="67" spans="1:11" x14ac:dyDescent="0.3">
      <c r="B67" s="16"/>
      <c r="C67" s="16"/>
      <c r="D67" s="61"/>
      <c r="E67" s="61"/>
      <c r="F67" s="61"/>
      <c r="G67" s="61"/>
      <c r="H67" s="61"/>
      <c r="I67" s="61"/>
      <c r="J67" s="312"/>
      <c r="K67" s="20"/>
    </row>
    <row r="68" spans="1:11" s="214" customFormat="1" x14ac:dyDescent="0.3">
      <c r="A68" s="214">
        <v>57</v>
      </c>
      <c r="B68" s="232" t="s">
        <v>252</v>
      </c>
      <c r="C68" s="203" t="s">
        <v>211</v>
      </c>
      <c r="D68" s="218"/>
      <c r="E68" s="218"/>
      <c r="F68" s="218"/>
      <c r="G68" s="218"/>
      <c r="H68" s="218"/>
      <c r="I68" s="218"/>
      <c r="J68" s="308"/>
    </row>
    <row r="69" spans="1:11" s="214" customFormat="1" x14ac:dyDescent="0.3">
      <c r="A69" s="214">
        <v>58</v>
      </c>
      <c r="B69" s="215" t="s">
        <v>253</v>
      </c>
      <c r="C69" s="210"/>
      <c r="D69" s="218"/>
      <c r="E69" s="218"/>
      <c r="F69" s="218"/>
      <c r="G69" s="218"/>
      <c r="H69" s="218"/>
      <c r="I69" s="233"/>
      <c r="J69" s="308"/>
    </row>
    <row r="70" spans="1:11" s="214" customFormat="1" x14ac:dyDescent="0.3">
      <c r="A70" s="214">
        <v>59</v>
      </c>
      <c r="B70" s="232" t="s">
        <v>254</v>
      </c>
      <c r="C70" s="203" t="s">
        <v>212</v>
      </c>
      <c r="D70" s="218"/>
      <c r="E70" s="218"/>
      <c r="F70" s="218"/>
      <c r="G70" s="218"/>
      <c r="H70" s="218"/>
      <c r="I70" s="218"/>
      <c r="J70" s="308"/>
    </row>
    <row r="71" spans="1:11" s="214" customFormat="1" x14ac:dyDescent="0.3">
      <c r="B71" s="215"/>
      <c r="C71" s="210"/>
      <c r="D71" s="234"/>
      <c r="E71" s="234"/>
      <c r="F71" s="234"/>
      <c r="G71" s="234"/>
      <c r="H71" s="234"/>
      <c r="I71" s="234"/>
      <c r="J71" s="313"/>
    </row>
    <row r="72" spans="1:11" s="214" customFormat="1" x14ac:dyDescent="0.3">
      <c r="A72" s="214">
        <v>60</v>
      </c>
      <c r="B72" s="215" t="s">
        <v>255</v>
      </c>
      <c r="C72" s="210"/>
      <c r="D72" s="122">
        <f t="shared" ref="D72:J72" si="13">SUM(D7,D44,D47,D68,D69)-D70</f>
        <v>0</v>
      </c>
      <c r="E72" s="122">
        <f t="shared" si="13"/>
        <v>0</v>
      </c>
      <c r="F72" s="122">
        <f t="shared" si="13"/>
        <v>0</v>
      </c>
      <c r="G72" s="122">
        <f t="shared" si="13"/>
        <v>0</v>
      </c>
      <c r="H72" s="122">
        <f t="shared" si="13"/>
        <v>0</v>
      </c>
      <c r="I72" s="122">
        <f t="shared" si="13"/>
        <v>0</v>
      </c>
      <c r="J72" s="307">
        <f t="shared" si="13"/>
        <v>0</v>
      </c>
    </row>
    <row r="73" spans="1:11" s="214" customFormat="1" x14ac:dyDescent="0.3">
      <c r="C73" s="211"/>
      <c r="J73" s="314"/>
    </row>
    <row r="74" spans="1:11" s="214" customFormat="1" x14ac:dyDescent="0.3">
      <c r="A74" s="91" t="s">
        <v>62</v>
      </c>
      <c r="B74" s="28"/>
      <c r="C74" s="211"/>
      <c r="J74" s="314"/>
    </row>
    <row r="75" spans="1:11" s="214" customFormat="1" ht="28.5" customHeight="1" x14ac:dyDescent="0.3">
      <c r="A75" s="235">
        <v>61</v>
      </c>
      <c r="B75" s="236" t="s">
        <v>71</v>
      </c>
      <c r="C75" s="211"/>
      <c r="D75" s="237" t="str">
        <f>IF(AND(ISNUMBER(D7),ISNUMBER(D8),ISNUMBER(D9),ISNUMBER(D10),ISNUMBER(D11),ISNUMBER(D12),ISNUMBER(D13),ISNUMBER(D14),ISNUMBER(D15),ISNUMBER(D16),ISNUMBER(D17),ISNUMBER(D18),ISNUMBER(D19),ISNUMBER(D20),ISNUMBER(D21),ISNUMBER(D22),ISNUMBER(D23),ISNUMBER(D24),ISNUMBER(D25),ISNUMBER(D26),ISNUMBER(D27),ISNUMBER(D28),ISNUMBER(D29),ISNUMBER(D30),ISNUMBER(D31),ISNUMBER(D32),ISNUMBER(D33),ISNUMBER(D34),ISNUMBER(D35),ISNUMBER(D36),ISNUMBER(D37),ISNUMBER(D38),ISNUMBER(D39),ISNUMBER(D40),ISNUMBER(D41),ISNUMBER(D44),ISNUMBER(D47),ISNUMBER(D48),ISNUMBER(D49),ISNUMBER(D50),ISNUMBER(D51),ISNUMBER(D52),ISNUMBER(D53),ISNUMBER(D54),ISNUMBER(D55),ISNUMBER(D56),ISNUMBER(D57),ISNUMBER(D58),ISNUMBER(D59),ISNUMBER(D60),ISNUMBER(D61),ISNUMBER(D62),ISNUMBER(D63),ISNUMBER(D64),ISNUMBER(D65),ISNUMBER(D66),ISNUMBER(D68),ISNUMBER(D69),ISNUMBER(D70),ISNUMBER(D72)),"Yes","No")</f>
        <v>No</v>
      </c>
      <c r="E75" s="237" t="str">
        <f t="shared" ref="E75:J75" si="14">IF(AND(ISNUMBER(E7),ISNUMBER(E8),ISNUMBER(E9),ISNUMBER(E10),ISNUMBER(E11),ISNUMBER(E12),ISNUMBER(E13),ISNUMBER(E14),ISNUMBER(E15),ISNUMBER(E16),ISNUMBER(E17),ISNUMBER(E18),ISNUMBER(E19),ISNUMBER(E20),ISNUMBER(E21),ISNUMBER(E22),ISNUMBER(E23),ISNUMBER(E24),ISNUMBER(E25),ISNUMBER(E26),ISNUMBER(E27),ISNUMBER(E28),ISNUMBER(E29),ISNUMBER(E30),ISNUMBER(E31),ISNUMBER(E32),ISNUMBER(E33),ISNUMBER(E34),ISNUMBER(E35),ISNUMBER(E36),ISNUMBER(E37),ISNUMBER(E38),ISNUMBER(E39),ISNUMBER(E40),ISNUMBER(E41),ISNUMBER(E44),ISNUMBER(E47),ISNUMBER(E48),ISNUMBER(E49),ISNUMBER(E50),ISNUMBER(E51),ISNUMBER(E52),ISNUMBER(E53),ISNUMBER(E54),ISNUMBER(E55),ISNUMBER(E56),ISNUMBER(E57),ISNUMBER(E58),ISNUMBER(E59),ISNUMBER(E60),ISNUMBER(E61),ISNUMBER(E62),ISNUMBER(E63),ISNUMBER(E64),ISNUMBER(E65),ISNUMBER(E66),ISNUMBER(E68),ISNUMBER(E69),ISNUMBER(E70),ISNUMBER(E72)),"Yes","No")</f>
        <v>No</v>
      </c>
      <c r="F75" s="237" t="str">
        <f t="shared" si="14"/>
        <v>No</v>
      </c>
      <c r="G75" s="237" t="str">
        <f t="shared" si="14"/>
        <v>No</v>
      </c>
      <c r="H75" s="237" t="str">
        <f t="shared" si="14"/>
        <v>No</v>
      </c>
      <c r="I75" s="237" t="str">
        <f t="shared" si="14"/>
        <v>No</v>
      </c>
      <c r="J75" s="315" t="str">
        <f t="shared" si="14"/>
        <v>No</v>
      </c>
    </row>
    <row r="76" spans="1:11" s="214" customFormat="1" x14ac:dyDescent="0.3">
      <c r="C76" s="211"/>
    </row>
    <row r="77" spans="1:11" s="214" customFormat="1" x14ac:dyDescent="0.3">
      <c r="A77" s="36" t="s">
        <v>2</v>
      </c>
      <c r="B77" s="20"/>
      <c r="C77" s="99"/>
      <c r="D77" s="98"/>
      <c r="E77" s="98"/>
      <c r="F77" s="98"/>
      <c r="G77" s="98"/>
      <c r="H77" s="98"/>
      <c r="I77" s="98"/>
    </row>
    <row r="78" spans="1:11" s="214" customFormat="1" ht="16.2" x14ac:dyDescent="0.3">
      <c r="A78" s="393" t="s">
        <v>12</v>
      </c>
      <c r="B78" s="393"/>
      <c r="C78" s="393"/>
      <c r="D78" s="393"/>
      <c r="E78" s="393"/>
      <c r="F78" s="393"/>
      <c r="G78" s="393"/>
      <c r="H78" s="393"/>
      <c r="I78" s="393"/>
    </row>
    <row r="79" spans="1:11" s="214" customFormat="1" ht="16.2" x14ac:dyDescent="0.3">
      <c r="A79" s="393" t="s">
        <v>11</v>
      </c>
      <c r="B79" s="393"/>
      <c r="C79" s="393"/>
      <c r="D79" s="393"/>
      <c r="E79" s="393"/>
      <c r="F79" s="393"/>
      <c r="G79" s="393"/>
      <c r="H79" s="393"/>
      <c r="I79" s="393"/>
    </row>
    <row r="80" spans="1:11" s="38" customFormat="1" x14ac:dyDescent="0.3">
      <c r="A80" s="34"/>
      <c r="B80" s="34"/>
      <c r="C80" s="34"/>
      <c r="D80" s="97"/>
      <c r="E80" s="97"/>
      <c r="F80" s="97"/>
      <c r="G80" s="97"/>
      <c r="H80" s="97"/>
      <c r="I80" s="97"/>
      <c r="J80" s="97"/>
      <c r="K80" s="34"/>
    </row>
    <row r="81" spans="1:11" s="38" customFormat="1" x14ac:dyDescent="0.3">
      <c r="A81" s="34"/>
      <c r="B81" s="34"/>
      <c r="C81" s="34"/>
      <c r="D81" s="97"/>
      <c r="E81" s="97"/>
      <c r="F81" s="97"/>
      <c r="G81" s="97"/>
      <c r="H81" s="97"/>
      <c r="I81" s="97"/>
      <c r="J81" s="97"/>
      <c r="K81" s="34"/>
    </row>
    <row r="82" spans="1:11" s="38" customFormat="1" x14ac:dyDescent="0.3">
      <c r="A82" s="34"/>
      <c r="B82" s="34"/>
      <c r="C82" s="34"/>
      <c r="D82" s="97">
        <f t="shared" ref="D82:J83" si="15">IF(ISNUMBER(D8),0,1)</f>
        <v>0</v>
      </c>
      <c r="E82" s="97">
        <f t="shared" si="15"/>
        <v>0</v>
      </c>
      <c r="F82" s="97">
        <f t="shared" si="15"/>
        <v>0</v>
      </c>
      <c r="G82" s="97">
        <f t="shared" si="15"/>
        <v>0</v>
      </c>
      <c r="H82" s="97">
        <f t="shared" si="15"/>
        <v>0</v>
      </c>
      <c r="I82" s="97">
        <f t="shared" si="15"/>
        <v>0</v>
      </c>
      <c r="J82" s="97">
        <f t="shared" si="15"/>
        <v>0</v>
      </c>
      <c r="K82" s="34"/>
    </row>
    <row r="83" spans="1:11" s="38" customFormat="1" x14ac:dyDescent="0.3">
      <c r="A83" s="34"/>
      <c r="B83" s="34"/>
      <c r="C83" s="34"/>
      <c r="D83" s="97">
        <f t="shared" si="15"/>
        <v>1</v>
      </c>
      <c r="E83" s="97">
        <f t="shared" si="15"/>
        <v>1</v>
      </c>
      <c r="F83" s="97">
        <f t="shared" si="15"/>
        <v>1</v>
      </c>
      <c r="G83" s="97">
        <f t="shared" si="15"/>
        <v>1</v>
      </c>
      <c r="H83" s="97">
        <f t="shared" si="15"/>
        <v>1</v>
      </c>
      <c r="I83" s="97">
        <f t="shared" si="15"/>
        <v>1</v>
      </c>
      <c r="J83" s="97">
        <f t="shared" si="15"/>
        <v>1</v>
      </c>
      <c r="K83" s="34"/>
    </row>
    <row r="84" spans="1:11" s="38" customFormat="1" x14ac:dyDescent="0.3">
      <c r="A84" s="34"/>
      <c r="B84" s="34"/>
      <c r="C84" s="34"/>
      <c r="D84" s="97"/>
      <c r="E84" s="97"/>
      <c r="F84" s="97"/>
      <c r="G84" s="97"/>
      <c r="H84" s="97"/>
      <c r="I84" s="97"/>
      <c r="J84" s="97"/>
      <c r="K84" s="34"/>
    </row>
    <row r="85" spans="1:11" s="38" customFormat="1" x14ac:dyDescent="0.3">
      <c r="A85" s="34"/>
      <c r="B85" s="34"/>
      <c r="C85" s="34"/>
      <c r="D85" s="97">
        <f t="shared" ref="D85:J86" si="16">IF(ISNUMBER(D11),0,1)</f>
        <v>1</v>
      </c>
      <c r="E85" s="97">
        <f t="shared" si="16"/>
        <v>1</v>
      </c>
      <c r="F85" s="97">
        <f t="shared" si="16"/>
        <v>1</v>
      </c>
      <c r="G85" s="97">
        <f t="shared" si="16"/>
        <v>1</v>
      </c>
      <c r="H85" s="97">
        <f t="shared" si="16"/>
        <v>1</v>
      </c>
      <c r="I85" s="97">
        <f t="shared" si="16"/>
        <v>1</v>
      </c>
      <c r="J85" s="97">
        <f t="shared" si="16"/>
        <v>1</v>
      </c>
      <c r="K85" s="34"/>
    </row>
    <row r="86" spans="1:11" s="38" customFormat="1" x14ac:dyDescent="0.3">
      <c r="A86" s="34"/>
      <c r="B86" s="34"/>
      <c r="C86" s="34"/>
      <c r="D86" s="97">
        <f t="shared" si="16"/>
        <v>1</v>
      </c>
      <c r="E86" s="97">
        <f t="shared" si="16"/>
        <v>1</v>
      </c>
      <c r="F86" s="97">
        <f t="shared" si="16"/>
        <v>1</v>
      </c>
      <c r="G86" s="97">
        <f t="shared" si="16"/>
        <v>1</v>
      </c>
      <c r="H86" s="97">
        <f t="shared" si="16"/>
        <v>1</v>
      </c>
      <c r="I86" s="97">
        <f t="shared" si="16"/>
        <v>1</v>
      </c>
      <c r="J86" s="97">
        <f t="shared" si="16"/>
        <v>1</v>
      </c>
      <c r="K86" s="34"/>
    </row>
    <row r="87" spans="1:11" s="38" customFormat="1" x14ac:dyDescent="0.3">
      <c r="A87" s="34"/>
      <c r="B87" s="34"/>
      <c r="C87" s="34"/>
      <c r="D87" s="97"/>
      <c r="E87" s="97"/>
      <c r="F87" s="97"/>
      <c r="G87" s="97"/>
      <c r="H87" s="97"/>
      <c r="I87" s="97"/>
      <c r="J87" s="97"/>
      <c r="K87" s="34"/>
    </row>
    <row r="88" spans="1:11" s="38" customFormat="1" x14ac:dyDescent="0.3">
      <c r="A88" s="34"/>
      <c r="B88" s="34"/>
      <c r="C88" s="34"/>
      <c r="D88" s="97">
        <f t="shared" ref="D88:J89" si="17">IF(ISNUMBER(D14),0,1)</f>
        <v>0</v>
      </c>
      <c r="E88" s="97">
        <f t="shared" si="17"/>
        <v>0</v>
      </c>
      <c r="F88" s="97">
        <f t="shared" si="17"/>
        <v>0</v>
      </c>
      <c r="G88" s="97">
        <f t="shared" si="17"/>
        <v>0</v>
      </c>
      <c r="H88" s="97">
        <f t="shared" si="17"/>
        <v>0</v>
      </c>
      <c r="I88" s="97">
        <f t="shared" si="17"/>
        <v>0</v>
      </c>
      <c r="J88" s="97">
        <f t="shared" si="17"/>
        <v>0</v>
      </c>
      <c r="K88" s="34"/>
    </row>
    <row r="89" spans="1:11" s="38" customFormat="1" x14ac:dyDescent="0.3">
      <c r="A89" s="34"/>
      <c r="B89" s="34"/>
      <c r="C89" s="34"/>
      <c r="D89" s="97">
        <f t="shared" si="17"/>
        <v>1</v>
      </c>
      <c r="E89" s="97">
        <f t="shared" si="17"/>
        <v>1</v>
      </c>
      <c r="F89" s="97">
        <f t="shared" si="17"/>
        <v>1</v>
      </c>
      <c r="G89" s="97">
        <f t="shared" si="17"/>
        <v>1</v>
      </c>
      <c r="H89" s="97">
        <f t="shared" si="17"/>
        <v>1</v>
      </c>
      <c r="I89" s="97">
        <f t="shared" si="17"/>
        <v>1</v>
      </c>
      <c r="J89" s="97">
        <f t="shared" si="17"/>
        <v>1</v>
      </c>
      <c r="K89" s="34"/>
    </row>
    <row r="90" spans="1:11" s="38" customFormat="1" x14ac:dyDescent="0.3">
      <c r="A90" s="34"/>
      <c r="B90" s="34"/>
      <c r="C90" s="34"/>
      <c r="D90" s="97"/>
      <c r="E90" s="97"/>
      <c r="F90" s="97"/>
      <c r="G90" s="97"/>
      <c r="H90" s="97"/>
      <c r="I90" s="97"/>
      <c r="J90" s="97"/>
      <c r="K90" s="34"/>
    </row>
    <row r="91" spans="1:11" s="38" customFormat="1" x14ac:dyDescent="0.3">
      <c r="A91" s="34"/>
      <c r="B91" s="34"/>
      <c r="C91" s="34"/>
      <c r="D91" s="97">
        <f t="shared" ref="D91:J95" si="18">IF(ISNUMBER(D17),0,1)</f>
        <v>1</v>
      </c>
      <c r="E91" s="97">
        <f t="shared" si="18"/>
        <v>1</v>
      </c>
      <c r="F91" s="97">
        <f t="shared" si="18"/>
        <v>1</v>
      </c>
      <c r="G91" s="97">
        <f t="shared" si="18"/>
        <v>1</v>
      </c>
      <c r="H91" s="97">
        <f t="shared" si="18"/>
        <v>1</v>
      </c>
      <c r="I91" s="97">
        <f t="shared" si="18"/>
        <v>1</v>
      </c>
      <c r="J91" s="97">
        <f t="shared" si="18"/>
        <v>1</v>
      </c>
      <c r="K91" s="34"/>
    </row>
    <row r="92" spans="1:11" s="38" customFormat="1" x14ac:dyDescent="0.3">
      <c r="A92" s="34"/>
      <c r="B92" s="34"/>
      <c r="C92" s="34"/>
      <c r="D92" s="97">
        <f t="shared" si="18"/>
        <v>1</v>
      </c>
      <c r="E92" s="97">
        <f t="shared" si="18"/>
        <v>1</v>
      </c>
      <c r="F92" s="97">
        <f t="shared" si="18"/>
        <v>1</v>
      </c>
      <c r="G92" s="97">
        <f t="shared" si="18"/>
        <v>1</v>
      </c>
      <c r="H92" s="97">
        <f t="shared" si="18"/>
        <v>1</v>
      </c>
      <c r="I92" s="97">
        <f t="shared" si="18"/>
        <v>1</v>
      </c>
      <c r="J92" s="97">
        <f t="shared" si="18"/>
        <v>1</v>
      </c>
      <c r="K92" s="34"/>
    </row>
    <row r="93" spans="1:11" s="38" customFormat="1" x14ac:dyDescent="0.3">
      <c r="A93" s="34"/>
      <c r="B93" s="34"/>
      <c r="C93" s="34"/>
      <c r="D93" s="97">
        <f t="shared" si="18"/>
        <v>1</v>
      </c>
      <c r="E93" s="97">
        <f t="shared" si="18"/>
        <v>1</v>
      </c>
      <c r="F93" s="97">
        <f t="shared" si="18"/>
        <v>1</v>
      </c>
      <c r="G93" s="97">
        <f t="shared" si="18"/>
        <v>1</v>
      </c>
      <c r="H93" s="97">
        <f t="shared" si="18"/>
        <v>1</v>
      </c>
      <c r="I93" s="97">
        <f t="shared" si="18"/>
        <v>1</v>
      </c>
      <c r="J93" s="97">
        <f t="shared" si="18"/>
        <v>1</v>
      </c>
      <c r="K93" s="34"/>
    </row>
    <row r="94" spans="1:11" s="38" customFormat="1" x14ac:dyDescent="0.3">
      <c r="A94" s="34"/>
      <c r="B94" s="34"/>
      <c r="C94" s="34"/>
      <c r="D94" s="97">
        <f t="shared" si="18"/>
        <v>1</v>
      </c>
      <c r="E94" s="97">
        <f t="shared" si="18"/>
        <v>1</v>
      </c>
      <c r="F94" s="97">
        <f t="shared" si="18"/>
        <v>1</v>
      </c>
      <c r="G94" s="97">
        <f t="shared" si="18"/>
        <v>1</v>
      </c>
      <c r="H94" s="97">
        <f t="shared" si="18"/>
        <v>1</v>
      </c>
      <c r="I94" s="97">
        <f t="shared" si="18"/>
        <v>1</v>
      </c>
      <c r="J94" s="97">
        <f t="shared" si="18"/>
        <v>1</v>
      </c>
      <c r="K94" s="34"/>
    </row>
    <row r="95" spans="1:11" s="38" customFormat="1" x14ac:dyDescent="0.3">
      <c r="A95" s="34"/>
      <c r="B95" s="34"/>
      <c r="C95" s="34"/>
      <c r="D95" s="97">
        <f t="shared" si="18"/>
        <v>0</v>
      </c>
      <c r="E95" s="97">
        <f t="shared" si="18"/>
        <v>0</v>
      </c>
      <c r="F95" s="97">
        <f t="shared" si="18"/>
        <v>0</v>
      </c>
      <c r="G95" s="97">
        <f t="shared" si="18"/>
        <v>0</v>
      </c>
      <c r="H95" s="97">
        <f t="shared" si="18"/>
        <v>0</v>
      </c>
      <c r="I95" s="97">
        <f t="shared" si="18"/>
        <v>0</v>
      </c>
      <c r="J95" s="97">
        <f t="shared" si="18"/>
        <v>0</v>
      </c>
      <c r="K95" s="34"/>
    </row>
    <row r="96" spans="1:11" s="38" customFormat="1" x14ac:dyDescent="0.3">
      <c r="A96" s="34"/>
      <c r="B96" s="34"/>
      <c r="C96" s="34"/>
      <c r="D96" s="97"/>
      <c r="E96" s="97"/>
      <c r="F96" s="97"/>
      <c r="G96" s="97"/>
      <c r="H96" s="97"/>
      <c r="I96" s="97"/>
      <c r="J96" s="97"/>
      <c r="K96" s="34"/>
    </row>
    <row r="97" spans="1:11" s="38" customFormat="1" x14ac:dyDescent="0.3">
      <c r="A97" s="34"/>
      <c r="B97" s="34"/>
      <c r="C97" s="34"/>
      <c r="D97" s="97"/>
      <c r="E97" s="97"/>
      <c r="F97" s="97"/>
      <c r="G97" s="97"/>
      <c r="H97" s="97"/>
      <c r="I97" s="97"/>
      <c r="J97" s="97"/>
      <c r="K97" s="34"/>
    </row>
    <row r="98" spans="1:11" s="38" customFormat="1" x14ac:dyDescent="0.3">
      <c r="A98" s="34"/>
      <c r="B98" s="34"/>
      <c r="C98" s="34"/>
      <c r="D98" s="97">
        <f t="shared" ref="D98:J101" si="19">IF(ISNUMBER(D24),0,1)</f>
        <v>1</v>
      </c>
      <c r="E98" s="97">
        <f t="shared" si="19"/>
        <v>1</v>
      </c>
      <c r="F98" s="97">
        <f t="shared" si="19"/>
        <v>1</v>
      </c>
      <c r="G98" s="97">
        <f t="shared" si="19"/>
        <v>1</v>
      </c>
      <c r="H98" s="97">
        <f t="shared" si="19"/>
        <v>1</v>
      </c>
      <c r="I98" s="97">
        <f t="shared" si="19"/>
        <v>1</v>
      </c>
      <c r="J98" s="97">
        <f t="shared" si="19"/>
        <v>1</v>
      </c>
      <c r="K98" s="34"/>
    </row>
    <row r="99" spans="1:11" s="38" customFormat="1" x14ac:dyDescent="0.3">
      <c r="A99" s="34"/>
      <c r="B99" s="34"/>
      <c r="C99" s="34"/>
      <c r="D99" s="97">
        <f t="shared" si="19"/>
        <v>1</v>
      </c>
      <c r="E99" s="97">
        <f t="shared" si="19"/>
        <v>1</v>
      </c>
      <c r="F99" s="97">
        <f t="shared" si="19"/>
        <v>1</v>
      </c>
      <c r="G99" s="97">
        <f t="shared" si="19"/>
        <v>1</v>
      </c>
      <c r="H99" s="97">
        <f t="shared" si="19"/>
        <v>1</v>
      </c>
      <c r="I99" s="97">
        <f t="shared" si="19"/>
        <v>1</v>
      </c>
      <c r="J99" s="97">
        <f t="shared" si="19"/>
        <v>1</v>
      </c>
      <c r="K99" s="34"/>
    </row>
    <row r="100" spans="1:11" s="38" customFormat="1" x14ac:dyDescent="0.3">
      <c r="A100" s="34"/>
      <c r="B100" s="34"/>
      <c r="C100" s="34"/>
      <c r="D100" s="97">
        <f t="shared" si="19"/>
        <v>1</v>
      </c>
      <c r="E100" s="97">
        <f t="shared" si="19"/>
        <v>1</v>
      </c>
      <c r="F100" s="97">
        <f t="shared" si="19"/>
        <v>1</v>
      </c>
      <c r="G100" s="97">
        <f t="shared" si="19"/>
        <v>1</v>
      </c>
      <c r="H100" s="97">
        <f t="shared" si="19"/>
        <v>1</v>
      </c>
      <c r="I100" s="97">
        <f t="shared" si="19"/>
        <v>1</v>
      </c>
      <c r="J100" s="97">
        <f t="shared" si="19"/>
        <v>1</v>
      </c>
      <c r="K100" s="34"/>
    </row>
    <row r="101" spans="1:11" s="38" customFormat="1" x14ac:dyDescent="0.3">
      <c r="A101" s="34"/>
      <c r="B101" s="34"/>
      <c r="C101" s="34"/>
      <c r="D101" s="97">
        <f t="shared" si="19"/>
        <v>0</v>
      </c>
      <c r="E101" s="97">
        <f t="shared" si="19"/>
        <v>0</v>
      </c>
      <c r="F101" s="97">
        <f t="shared" si="19"/>
        <v>0</v>
      </c>
      <c r="G101" s="97">
        <f t="shared" si="19"/>
        <v>0</v>
      </c>
      <c r="H101" s="97">
        <f t="shared" si="19"/>
        <v>0</v>
      </c>
      <c r="I101" s="97">
        <f t="shared" si="19"/>
        <v>0</v>
      </c>
      <c r="J101" s="97">
        <f t="shared" si="19"/>
        <v>0</v>
      </c>
      <c r="K101" s="34"/>
    </row>
    <row r="102" spans="1:11" s="38" customFormat="1" x14ac:dyDescent="0.3">
      <c r="A102" s="34"/>
      <c r="B102" s="34"/>
      <c r="C102" s="34"/>
      <c r="D102" s="97"/>
      <c r="E102" s="97"/>
      <c r="F102" s="97"/>
      <c r="G102" s="97"/>
      <c r="H102" s="97"/>
      <c r="I102" s="97"/>
      <c r="J102" s="97"/>
      <c r="K102" s="34"/>
    </row>
    <row r="103" spans="1:11" s="38" customFormat="1" x14ac:dyDescent="0.3">
      <c r="A103" s="34"/>
      <c r="B103" s="34"/>
      <c r="C103" s="34"/>
      <c r="D103" s="97"/>
      <c r="E103" s="97"/>
      <c r="F103" s="97"/>
      <c r="G103" s="97"/>
      <c r="H103" s="97"/>
      <c r="I103" s="97"/>
      <c r="J103" s="97"/>
      <c r="K103" s="34"/>
    </row>
    <row r="104" spans="1:11" s="38" customFormat="1" x14ac:dyDescent="0.3">
      <c r="A104" s="34"/>
      <c r="B104" s="34"/>
      <c r="C104" s="34"/>
      <c r="D104" s="97"/>
      <c r="E104" s="97"/>
      <c r="F104" s="97"/>
      <c r="G104" s="97"/>
      <c r="H104" s="97"/>
      <c r="I104" s="97"/>
      <c r="J104" s="97"/>
      <c r="K104" s="34"/>
    </row>
    <row r="105" spans="1:11" s="38" customFormat="1" x14ac:dyDescent="0.3">
      <c r="A105" s="34"/>
      <c r="B105" s="34"/>
      <c r="C105" s="34"/>
      <c r="D105" s="97">
        <f t="shared" ref="D105:J108" si="20">IF(ISNUMBER(D47),0,1)</f>
        <v>0</v>
      </c>
      <c r="E105" s="97">
        <f t="shared" si="20"/>
        <v>0</v>
      </c>
      <c r="F105" s="97">
        <f t="shared" si="20"/>
        <v>0</v>
      </c>
      <c r="G105" s="97">
        <f t="shared" si="20"/>
        <v>0</v>
      </c>
      <c r="H105" s="97">
        <f t="shared" si="20"/>
        <v>0</v>
      </c>
      <c r="I105" s="97">
        <f t="shared" si="20"/>
        <v>0</v>
      </c>
      <c r="J105" s="97">
        <f t="shared" si="20"/>
        <v>0</v>
      </c>
      <c r="K105" s="34"/>
    </row>
    <row r="106" spans="1:11" s="38" customFormat="1" x14ac:dyDescent="0.3">
      <c r="A106" s="34"/>
      <c r="B106" s="34"/>
      <c r="C106" s="34"/>
      <c r="D106" s="97">
        <f t="shared" si="20"/>
        <v>1</v>
      </c>
      <c r="E106" s="97">
        <f t="shared" si="20"/>
        <v>1</v>
      </c>
      <c r="F106" s="97">
        <f t="shared" si="20"/>
        <v>1</v>
      </c>
      <c r="G106" s="97">
        <f t="shared" si="20"/>
        <v>1</v>
      </c>
      <c r="H106" s="97">
        <f t="shared" si="20"/>
        <v>1</v>
      </c>
      <c r="I106" s="97">
        <f t="shared" si="20"/>
        <v>1</v>
      </c>
      <c r="J106" s="97">
        <f t="shared" si="20"/>
        <v>1</v>
      </c>
      <c r="K106" s="34"/>
    </row>
    <row r="107" spans="1:11" s="38" customFormat="1" x14ac:dyDescent="0.3">
      <c r="A107" s="34"/>
      <c r="B107" s="34"/>
      <c r="C107" s="34"/>
      <c r="D107" s="97">
        <f t="shared" si="20"/>
        <v>1</v>
      </c>
      <c r="E107" s="97">
        <f t="shared" si="20"/>
        <v>1</v>
      </c>
      <c r="F107" s="97">
        <f t="shared" si="20"/>
        <v>1</v>
      </c>
      <c r="G107" s="97">
        <f t="shared" si="20"/>
        <v>1</v>
      </c>
      <c r="H107" s="97">
        <f t="shared" si="20"/>
        <v>1</v>
      </c>
      <c r="I107" s="97">
        <f t="shared" si="20"/>
        <v>1</v>
      </c>
      <c r="J107" s="97">
        <f t="shared" si="20"/>
        <v>1</v>
      </c>
      <c r="K107" s="34"/>
    </row>
    <row r="108" spans="1:11" s="38" customFormat="1" x14ac:dyDescent="0.3">
      <c r="A108" s="34"/>
      <c r="B108" s="34"/>
      <c r="C108" s="34"/>
      <c r="D108" s="97">
        <f t="shared" si="20"/>
        <v>1</v>
      </c>
      <c r="E108" s="97">
        <f t="shared" si="20"/>
        <v>1</v>
      </c>
      <c r="F108" s="97">
        <f t="shared" si="20"/>
        <v>1</v>
      </c>
      <c r="G108" s="97">
        <f t="shared" si="20"/>
        <v>1</v>
      </c>
      <c r="H108" s="97">
        <f t="shared" si="20"/>
        <v>1</v>
      </c>
      <c r="I108" s="97">
        <f t="shared" si="20"/>
        <v>1</v>
      </c>
      <c r="J108" s="97">
        <f t="shared" si="20"/>
        <v>1</v>
      </c>
      <c r="K108" s="34"/>
    </row>
    <row r="109" spans="1:11" s="38" customFormat="1" x14ac:dyDescent="0.3">
      <c r="A109" s="34"/>
      <c r="B109" s="34"/>
      <c r="C109" s="34"/>
      <c r="D109" s="97"/>
      <c r="E109" s="97"/>
      <c r="F109" s="97"/>
      <c r="G109" s="97"/>
      <c r="H109" s="97"/>
      <c r="I109" s="97"/>
      <c r="J109" s="97"/>
      <c r="K109" s="34"/>
    </row>
    <row r="110" spans="1:11" s="38" customFormat="1" x14ac:dyDescent="0.3">
      <c r="A110" s="34"/>
      <c r="B110" s="34"/>
      <c r="C110" s="34"/>
      <c r="D110" s="97">
        <f t="shared" ref="D110:J110" si="21">IF(ISNUMBER(D52),0,1)</f>
        <v>1</v>
      </c>
      <c r="E110" s="97">
        <f t="shared" si="21"/>
        <v>1</v>
      </c>
      <c r="F110" s="97">
        <f t="shared" si="21"/>
        <v>1</v>
      </c>
      <c r="G110" s="97">
        <f t="shared" si="21"/>
        <v>1</v>
      </c>
      <c r="H110" s="97">
        <f t="shared" si="21"/>
        <v>1</v>
      </c>
      <c r="I110" s="97">
        <f t="shared" si="21"/>
        <v>1</v>
      </c>
      <c r="J110" s="97">
        <f t="shared" si="21"/>
        <v>1</v>
      </c>
      <c r="K110" s="34"/>
    </row>
    <row r="111" spans="1:11" s="38" customFormat="1" x14ac:dyDescent="0.3">
      <c r="A111" s="34"/>
      <c r="B111" s="34"/>
      <c r="C111" s="34"/>
      <c r="D111" s="97"/>
      <c r="E111" s="97"/>
      <c r="F111" s="97"/>
      <c r="G111" s="97"/>
      <c r="H111" s="97"/>
      <c r="I111" s="97"/>
      <c r="J111" s="97"/>
      <c r="K111" s="34"/>
    </row>
    <row r="112" spans="1:11" s="38" customFormat="1" x14ac:dyDescent="0.3">
      <c r="A112" s="34"/>
      <c r="B112" s="34"/>
      <c r="C112" s="34"/>
      <c r="D112" s="97">
        <f t="shared" ref="D112:J113" si="22">IF(ISNUMBER(D54),0,1)</f>
        <v>1</v>
      </c>
      <c r="E112" s="97">
        <f t="shared" si="22"/>
        <v>1</v>
      </c>
      <c r="F112" s="97">
        <f t="shared" si="22"/>
        <v>1</v>
      </c>
      <c r="G112" s="97">
        <f t="shared" si="22"/>
        <v>1</v>
      </c>
      <c r="H112" s="97">
        <f t="shared" si="22"/>
        <v>1</v>
      </c>
      <c r="I112" s="97">
        <f t="shared" si="22"/>
        <v>1</v>
      </c>
      <c r="J112" s="97">
        <f t="shared" si="22"/>
        <v>1</v>
      </c>
      <c r="K112" s="34"/>
    </row>
    <row r="113" spans="1:11" s="38" customFormat="1" x14ac:dyDescent="0.3">
      <c r="A113" s="34"/>
      <c r="B113" s="34"/>
      <c r="C113" s="34"/>
      <c r="D113" s="97">
        <f t="shared" si="22"/>
        <v>1</v>
      </c>
      <c r="E113" s="97">
        <f t="shared" si="22"/>
        <v>1</v>
      </c>
      <c r="F113" s="97">
        <f t="shared" si="22"/>
        <v>1</v>
      </c>
      <c r="G113" s="97">
        <f t="shared" si="22"/>
        <v>1</v>
      </c>
      <c r="H113" s="97">
        <f t="shared" si="22"/>
        <v>1</v>
      </c>
      <c r="I113" s="97">
        <f t="shared" si="22"/>
        <v>1</v>
      </c>
      <c r="J113" s="97">
        <f t="shared" si="22"/>
        <v>1</v>
      </c>
      <c r="K113" s="34"/>
    </row>
    <row r="114" spans="1:11" s="38" customFormat="1" x14ac:dyDescent="0.3">
      <c r="A114" s="34"/>
      <c r="B114" s="34"/>
      <c r="C114" s="34"/>
      <c r="D114" s="97"/>
      <c r="E114" s="97"/>
      <c r="F114" s="97"/>
      <c r="G114" s="97"/>
      <c r="H114" s="97"/>
      <c r="I114" s="97"/>
      <c r="J114" s="97"/>
      <c r="K114" s="34"/>
    </row>
    <row r="115" spans="1:11" s="38" customFormat="1" x14ac:dyDescent="0.3">
      <c r="A115" s="34"/>
      <c r="B115" s="34"/>
      <c r="C115" s="34"/>
      <c r="D115" s="97">
        <f t="shared" ref="D115:J117" si="23">IF(ISNUMBER(D57),0,1)</f>
        <v>1</v>
      </c>
      <c r="E115" s="97">
        <f t="shared" si="23"/>
        <v>1</v>
      </c>
      <c r="F115" s="97">
        <f t="shared" si="23"/>
        <v>1</v>
      </c>
      <c r="G115" s="97">
        <f t="shared" si="23"/>
        <v>1</v>
      </c>
      <c r="H115" s="97">
        <f t="shared" si="23"/>
        <v>1</v>
      </c>
      <c r="I115" s="97">
        <f t="shared" si="23"/>
        <v>1</v>
      </c>
      <c r="J115" s="97">
        <f t="shared" si="23"/>
        <v>1</v>
      </c>
      <c r="K115" s="34"/>
    </row>
    <row r="116" spans="1:11" s="38" customFormat="1" x14ac:dyDescent="0.3">
      <c r="A116" s="34"/>
      <c r="B116" s="34"/>
      <c r="C116" s="34"/>
      <c r="D116" s="97">
        <f t="shared" si="23"/>
        <v>1</v>
      </c>
      <c r="E116" s="97">
        <f t="shared" si="23"/>
        <v>1</v>
      </c>
      <c r="F116" s="97">
        <f t="shared" si="23"/>
        <v>1</v>
      </c>
      <c r="G116" s="97">
        <f t="shared" si="23"/>
        <v>1</v>
      </c>
      <c r="H116" s="97">
        <f t="shared" si="23"/>
        <v>1</v>
      </c>
      <c r="I116" s="97">
        <f t="shared" si="23"/>
        <v>1</v>
      </c>
      <c r="J116" s="97">
        <f t="shared" si="23"/>
        <v>1</v>
      </c>
      <c r="K116" s="34"/>
    </row>
    <row r="117" spans="1:11" s="38" customFormat="1" x14ac:dyDescent="0.3">
      <c r="A117" s="34"/>
      <c r="B117" s="34"/>
      <c r="C117" s="34"/>
      <c r="D117" s="97">
        <f t="shared" si="23"/>
        <v>0</v>
      </c>
      <c r="E117" s="97">
        <f t="shared" si="23"/>
        <v>0</v>
      </c>
      <c r="F117" s="97">
        <f t="shared" si="23"/>
        <v>0</v>
      </c>
      <c r="G117" s="97">
        <f t="shared" si="23"/>
        <v>0</v>
      </c>
      <c r="H117" s="97">
        <f t="shared" si="23"/>
        <v>0</v>
      </c>
      <c r="I117" s="97">
        <f t="shared" si="23"/>
        <v>0</v>
      </c>
      <c r="J117" s="97">
        <f t="shared" si="23"/>
        <v>0</v>
      </c>
      <c r="K117" s="34"/>
    </row>
    <row r="118" spans="1:11" s="38" customFormat="1" x14ac:dyDescent="0.3">
      <c r="A118" s="34"/>
      <c r="B118" s="34"/>
      <c r="C118" s="34"/>
      <c r="D118" s="97"/>
      <c r="E118" s="97"/>
      <c r="F118" s="97"/>
      <c r="G118" s="97"/>
      <c r="H118" s="97"/>
      <c r="I118" s="97"/>
      <c r="J118" s="97"/>
      <c r="K118" s="34"/>
    </row>
    <row r="119" spans="1:11" s="38" customFormat="1" x14ac:dyDescent="0.3">
      <c r="A119" s="34"/>
      <c r="B119" s="34"/>
      <c r="C119" s="34"/>
      <c r="D119" s="97"/>
      <c r="E119" s="97"/>
      <c r="F119" s="97"/>
      <c r="G119" s="97"/>
      <c r="H119" s="97"/>
      <c r="I119" s="97"/>
      <c r="J119" s="97"/>
      <c r="K119" s="34"/>
    </row>
    <row r="120" spans="1:11" s="38" customFormat="1" x14ac:dyDescent="0.3">
      <c r="A120" s="34"/>
      <c r="B120" s="34"/>
      <c r="C120" s="34"/>
      <c r="D120" s="97"/>
      <c r="E120" s="97"/>
      <c r="F120" s="97"/>
      <c r="G120" s="97"/>
      <c r="H120" s="97"/>
      <c r="I120" s="97"/>
      <c r="J120" s="97"/>
      <c r="K120" s="34"/>
    </row>
    <row r="121" spans="1:11" s="38" customFormat="1" x14ac:dyDescent="0.3">
      <c r="A121" s="34"/>
      <c r="B121" s="34"/>
      <c r="C121" s="34"/>
      <c r="D121" s="97">
        <f t="shared" ref="D121:J122" si="24">IF(ISNUMBER(D63),0,1)</f>
        <v>1</v>
      </c>
      <c r="E121" s="97">
        <f t="shared" si="24"/>
        <v>1</v>
      </c>
      <c r="F121" s="97">
        <f t="shared" si="24"/>
        <v>1</v>
      </c>
      <c r="G121" s="97">
        <f t="shared" si="24"/>
        <v>1</v>
      </c>
      <c r="H121" s="97">
        <f t="shared" si="24"/>
        <v>1</v>
      </c>
      <c r="I121" s="97">
        <f t="shared" si="24"/>
        <v>1</v>
      </c>
      <c r="J121" s="97">
        <f t="shared" si="24"/>
        <v>1</v>
      </c>
      <c r="K121" s="34"/>
    </row>
    <row r="122" spans="1:11" s="38" customFormat="1" x14ac:dyDescent="0.3">
      <c r="A122" s="34"/>
      <c r="B122" s="34"/>
      <c r="C122" s="34"/>
      <c r="D122" s="97">
        <f t="shared" si="24"/>
        <v>1</v>
      </c>
      <c r="E122" s="97">
        <f t="shared" si="24"/>
        <v>1</v>
      </c>
      <c r="F122" s="97">
        <f t="shared" si="24"/>
        <v>1</v>
      </c>
      <c r="G122" s="97">
        <f t="shared" si="24"/>
        <v>1</v>
      </c>
      <c r="H122" s="97">
        <f t="shared" si="24"/>
        <v>1</v>
      </c>
      <c r="I122" s="97">
        <f t="shared" si="24"/>
        <v>1</v>
      </c>
      <c r="J122" s="97">
        <f t="shared" si="24"/>
        <v>1</v>
      </c>
      <c r="K122" s="34"/>
    </row>
    <row r="123" spans="1:11" s="38" customFormat="1" x14ac:dyDescent="0.3">
      <c r="A123" s="34"/>
      <c r="B123" s="34"/>
      <c r="C123" s="34"/>
      <c r="D123" s="147"/>
      <c r="E123" s="147"/>
      <c r="F123" s="147"/>
      <c r="G123" s="147"/>
      <c r="H123" s="147"/>
      <c r="I123" s="147"/>
      <c r="J123" s="147"/>
      <c r="K123" s="34"/>
    </row>
    <row r="124" spans="1:11" s="38" customFormat="1" x14ac:dyDescent="0.3">
      <c r="A124" s="34"/>
      <c r="B124" s="34"/>
      <c r="C124" s="34"/>
      <c r="D124" s="147"/>
      <c r="E124" s="147"/>
      <c r="F124" s="147"/>
      <c r="G124" s="147"/>
      <c r="H124" s="147"/>
      <c r="I124" s="147"/>
      <c r="J124" s="147"/>
      <c r="K124" s="34"/>
    </row>
    <row r="125" spans="1:11" s="38" customFormat="1" x14ac:dyDescent="0.3">
      <c r="A125" s="34"/>
      <c r="B125" s="34"/>
      <c r="C125" s="34"/>
      <c r="D125" s="147"/>
      <c r="E125" s="147"/>
      <c r="F125" s="147"/>
      <c r="G125" s="147"/>
      <c r="H125" s="147"/>
      <c r="I125" s="147"/>
      <c r="J125" s="147"/>
      <c r="K125" s="34"/>
    </row>
    <row r="126" spans="1:11" s="38" customFormat="1" x14ac:dyDescent="0.3">
      <c r="A126" s="34"/>
      <c r="B126" s="34"/>
      <c r="C126" s="34"/>
      <c r="D126" s="147"/>
      <c r="E126" s="147"/>
      <c r="F126" s="147"/>
      <c r="G126" s="147"/>
      <c r="H126" s="147"/>
      <c r="I126" s="147"/>
      <c r="J126" s="147"/>
      <c r="K126" s="34"/>
    </row>
    <row r="127" spans="1:11" s="38" customFormat="1" x14ac:dyDescent="0.3">
      <c r="A127" s="34"/>
      <c r="B127" s="34"/>
      <c r="C127" s="34"/>
      <c r="D127" s="147"/>
      <c r="E127" s="147"/>
      <c r="F127" s="147"/>
      <c r="G127" s="147"/>
      <c r="H127" s="147"/>
      <c r="I127" s="147"/>
      <c r="J127" s="147"/>
      <c r="K127" s="34"/>
    </row>
    <row r="128" spans="1:11" s="38" customFormat="1" x14ac:dyDescent="0.3">
      <c r="A128" s="34"/>
      <c r="B128" s="34"/>
      <c r="C128" s="34"/>
      <c r="D128" s="147"/>
      <c r="E128" s="147"/>
      <c r="F128" s="147"/>
      <c r="G128" s="147"/>
      <c r="H128" s="147"/>
      <c r="I128" s="147"/>
      <c r="J128" s="147"/>
      <c r="K128" s="34"/>
    </row>
    <row r="129" spans="1:11" s="38" customFormat="1" x14ac:dyDescent="0.3">
      <c r="A129" s="34"/>
      <c r="B129" s="34"/>
      <c r="C129" s="34"/>
      <c r="D129" s="147"/>
      <c r="E129" s="147"/>
      <c r="F129" s="147"/>
      <c r="G129" s="147"/>
      <c r="H129" s="147"/>
      <c r="I129" s="147"/>
      <c r="J129" s="147"/>
      <c r="K129" s="34"/>
    </row>
    <row r="130" spans="1:11" s="38" customFormat="1" x14ac:dyDescent="0.3">
      <c r="A130" s="34"/>
      <c r="B130" s="34"/>
      <c r="C130" s="34"/>
      <c r="D130" s="147"/>
      <c r="E130" s="147"/>
      <c r="F130" s="147"/>
      <c r="G130" s="147"/>
      <c r="H130" s="147"/>
      <c r="I130" s="147"/>
      <c r="J130" s="147"/>
      <c r="K130" s="34"/>
    </row>
    <row r="131" spans="1:11" s="38" customFormat="1" x14ac:dyDescent="0.3">
      <c r="A131" s="34"/>
      <c r="B131" s="34"/>
      <c r="C131" s="34"/>
      <c r="D131" s="147"/>
      <c r="E131" s="147"/>
      <c r="F131" s="147"/>
      <c r="G131" s="147"/>
      <c r="H131" s="147"/>
      <c r="I131" s="147"/>
      <c r="J131" s="147"/>
      <c r="K131" s="34"/>
    </row>
    <row r="132" spans="1:11" s="38" customFormat="1" x14ac:dyDescent="0.3">
      <c r="A132" s="34"/>
      <c r="B132" s="34"/>
      <c r="C132" s="34"/>
      <c r="D132" s="147"/>
      <c r="E132" s="147"/>
      <c r="F132" s="147"/>
      <c r="G132" s="147"/>
      <c r="H132" s="147"/>
      <c r="I132" s="147"/>
      <c r="J132" s="147"/>
      <c r="K132" s="34"/>
    </row>
    <row r="133" spans="1:11" s="38" customFormat="1" x14ac:dyDescent="0.3">
      <c r="A133" s="34"/>
      <c r="B133" s="34"/>
      <c r="C133" s="34"/>
      <c r="D133" s="147"/>
      <c r="E133" s="147"/>
      <c r="F133" s="147"/>
      <c r="G133" s="147"/>
      <c r="H133" s="147"/>
      <c r="I133" s="147"/>
      <c r="J133" s="147"/>
      <c r="K133" s="34"/>
    </row>
    <row r="134" spans="1:11" s="38" customFormat="1" x14ac:dyDescent="0.3">
      <c r="A134" s="34"/>
      <c r="B134" s="34"/>
      <c r="C134" s="34"/>
      <c r="D134" s="147"/>
      <c r="E134" s="147"/>
      <c r="F134" s="147"/>
      <c r="G134" s="147"/>
      <c r="H134" s="147"/>
      <c r="I134" s="147"/>
      <c r="J134" s="147"/>
      <c r="K134" s="34"/>
    </row>
    <row r="135" spans="1:11" s="38" customFormat="1" x14ac:dyDescent="0.3">
      <c r="A135" s="34"/>
      <c r="B135" s="34"/>
      <c r="C135" s="34"/>
      <c r="D135" s="147"/>
      <c r="E135" s="147"/>
      <c r="F135" s="147"/>
      <c r="G135" s="147"/>
      <c r="H135" s="147"/>
      <c r="I135" s="147"/>
      <c r="J135" s="147"/>
      <c r="K135" s="34"/>
    </row>
    <row r="136" spans="1:11" s="38" customFormat="1" x14ac:dyDescent="0.3">
      <c r="A136" s="34"/>
      <c r="B136" s="34"/>
      <c r="C136" s="34"/>
      <c r="D136" s="147"/>
      <c r="E136" s="147"/>
      <c r="F136" s="147"/>
      <c r="G136" s="147"/>
      <c r="H136" s="147"/>
      <c r="I136" s="147"/>
      <c r="J136" s="147"/>
      <c r="K136" s="34"/>
    </row>
    <row r="137" spans="1:11" s="38" customFormat="1" x14ac:dyDescent="0.3">
      <c r="A137" s="34"/>
      <c r="B137" s="34"/>
      <c r="C137" s="34"/>
      <c r="D137" s="147"/>
      <c r="E137" s="147"/>
      <c r="F137" s="147"/>
      <c r="G137" s="147"/>
      <c r="H137" s="147"/>
      <c r="I137" s="147"/>
      <c r="J137" s="147"/>
      <c r="K137" s="34"/>
    </row>
    <row r="138" spans="1:11" s="38" customFormat="1" x14ac:dyDescent="0.3">
      <c r="A138" s="34"/>
      <c r="B138" s="34"/>
      <c r="C138" s="34"/>
      <c r="D138" s="147"/>
      <c r="E138" s="147"/>
      <c r="F138" s="147"/>
      <c r="G138" s="147"/>
      <c r="H138" s="147"/>
      <c r="I138" s="147"/>
      <c r="J138" s="147"/>
      <c r="K138" s="34"/>
    </row>
    <row r="139" spans="1:11" s="38" customFormat="1" x14ac:dyDescent="0.3">
      <c r="A139" s="34"/>
      <c r="B139" s="34"/>
      <c r="C139" s="34"/>
      <c r="D139" s="147"/>
      <c r="E139" s="147"/>
      <c r="F139" s="147"/>
      <c r="G139" s="147"/>
      <c r="H139" s="147"/>
      <c r="I139" s="147"/>
      <c r="J139" s="147"/>
      <c r="K139" s="34"/>
    </row>
    <row r="140" spans="1:11" s="38" customFormat="1" x14ac:dyDescent="0.3">
      <c r="A140" s="34"/>
      <c r="B140" s="34"/>
      <c r="C140" s="34"/>
      <c r="D140" s="147"/>
      <c r="E140" s="147"/>
      <c r="F140" s="147"/>
      <c r="G140" s="147"/>
      <c r="H140" s="147"/>
      <c r="I140" s="147"/>
      <c r="J140" s="147"/>
      <c r="K140" s="34"/>
    </row>
    <row r="141" spans="1:11" s="38" customFormat="1" x14ac:dyDescent="0.3">
      <c r="A141" s="34"/>
      <c r="B141" s="34"/>
      <c r="C141" s="34"/>
      <c r="D141" s="147"/>
      <c r="E141" s="147"/>
      <c r="F141" s="147"/>
      <c r="G141" s="147"/>
      <c r="H141" s="147"/>
      <c r="I141" s="147"/>
      <c r="J141" s="147"/>
      <c r="K141" s="34"/>
    </row>
    <row r="142" spans="1:11" s="38" customFormat="1" x14ac:dyDescent="0.3">
      <c r="A142" s="34"/>
      <c r="B142" s="34"/>
      <c r="C142" s="34"/>
      <c r="D142" s="147"/>
      <c r="E142" s="147"/>
      <c r="F142" s="147"/>
      <c r="G142" s="147"/>
      <c r="H142" s="147"/>
      <c r="I142" s="147"/>
      <c r="J142" s="147"/>
      <c r="K142" s="34"/>
    </row>
    <row r="143" spans="1:11" s="38" customFormat="1" x14ac:dyDescent="0.3">
      <c r="A143" s="34"/>
      <c r="B143" s="34"/>
      <c r="C143" s="34"/>
      <c r="D143" s="147"/>
      <c r="E143" s="147"/>
      <c r="F143" s="147"/>
      <c r="G143" s="147"/>
      <c r="H143" s="147"/>
      <c r="I143" s="147"/>
      <c r="J143" s="147"/>
      <c r="K143" s="34"/>
    </row>
    <row r="144" spans="1:11" s="38" customFormat="1" x14ac:dyDescent="0.3">
      <c r="A144" s="34"/>
      <c r="B144" s="34"/>
      <c r="C144" s="34"/>
      <c r="D144" s="147"/>
      <c r="E144" s="147"/>
      <c r="F144" s="147"/>
      <c r="G144" s="147"/>
      <c r="H144" s="147"/>
      <c r="I144" s="147"/>
      <c r="J144" s="147"/>
      <c r="K144" s="34"/>
    </row>
    <row r="145" spans="1:11" s="38" customFormat="1" x14ac:dyDescent="0.3">
      <c r="A145" s="34"/>
      <c r="B145" s="34"/>
      <c r="C145" s="34"/>
      <c r="D145" s="147"/>
      <c r="E145" s="147"/>
      <c r="F145" s="147"/>
      <c r="G145" s="147"/>
      <c r="H145" s="147"/>
      <c r="I145" s="147"/>
      <c r="J145" s="147"/>
      <c r="K145" s="34"/>
    </row>
    <row r="146" spans="1:11" s="38" customFormat="1" x14ac:dyDescent="0.3">
      <c r="A146" s="34"/>
      <c r="B146" s="34"/>
      <c r="C146" s="34"/>
      <c r="D146" s="147"/>
      <c r="E146" s="147"/>
      <c r="F146" s="147"/>
      <c r="G146" s="147"/>
      <c r="H146" s="147"/>
      <c r="I146" s="147"/>
      <c r="J146" s="147"/>
      <c r="K146" s="34"/>
    </row>
    <row r="147" spans="1:11" s="38" customFormat="1" x14ac:dyDescent="0.3">
      <c r="A147" s="34"/>
      <c r="B147" s="34"/>
      <c r="C147" s="34"/>
      <c r="D147" s="147"/>
      <c r="E147" s="147"/>
      <c r="F147" s="147"/>
      <c r="G147" s="147"/>
      <c r="H147" s="147"/>
      <c r="I147" s="147"/>
      <c r="J147" s="147"/>
      <c r="K147" s="34"/>
    </row>
    <row r="148" spans="1:11" s="38" customFormat="1" x14ac:dyDescent="0.3">
      <c r="A148" s="34"/>
      <c r="B148" s="34"/>
      <c r="C148" s="34"/>
      <c r="D148" s="147"/>
      <c r="E148" s="147"/>
      <c r="F148" s="147"/>
      <c r="G148" s="147"/>
      <c r="H148" s="147"/>
      <c r="I148" s="147"/>
      <c r="J148" s="147"/>
      <c r="K148" s="34"/>
    </row>
    <row r="149" spans="1:11" s="38" customFormat="1" x14ac:dyDescent="0.3">
      <c r="A149" s="34"/>
      <c r="B149" s="34"/>
      <c r="C149" s="34"/>
      <c r="D149" s="147"/>
      <c r="E149" s="147"/>
      <c r="F149" s="147"/>
      <c r="G149" s="147"/>
      <c r="H149" s="147"/>
      <c r="I149" s="147"/>
      <c r="J149" s="147"/>
      <c r="K149" s="34"/>
    </row>
    <row r="150" spans="1:11" s="38" customFormat="1" x14ac:dyDescent="0.3">
      <c r="A150" s="34"/>
      <c r="B150" s="34"/>
      <c r="C150" s="34"/>
      <c r="D150" s="147"/>
      <c r="E150" s="147"/>
      <c r="F150" s="147"/>
      <c r="G150" s="147"/>
      <c r="H150" s="147"/>
      <c r="I150" s="147"/>
      <c r="J150" s="147"/>
      <c r="K150" s="34"/>
    </row>
    <row r="151" spans="1:11" s="38" customFormat="1" x14ac:dyDescent="0.3">
      <c r="A151" s="34"/>
      <c r="B151" s="34"/>
      <c r="C151" s="34"/>
      <c r="D151" s="147"/>
      <c r="E151" s="147"/>
      <c r="F151" s="147"/>
      <c r="G151" s="147"/>
      <c r="H151" s="147"/>
      <c r="I151" s="147"/>
      <c r="J151" s="147"/>
      <c r="K151" s="34"/>
    </row>
    <row r="152" spans="1:11" s="38" customFormat="1" x14ac:dyDescent="0.3">
      <c r="A152" s="34"/>
      <c r="B152" s="34"/>
      <c r="C152" s="34"/>
      <c r="D152" s="147"/>
      <c r="E152" s="147"/>
      <c r="F152" s="147"/>
      <c r="G152" s="147"/>
      <c r="H152" s="147"/>
      <c r="I152" s="147"/>
      <c r="J152" s="147"/>
      <c r="K152" s="34"/>
    </row>
    <row r="153" spans="1:11" s="38" customFormat="1" x14ac:dyDescent="0.3">
      <c r="A153" s="34"/>
      <c r="B153" s="34"/>
      <c r="C153" s="34"/>
      <c r="D153" s="147"/>
      <c r="E153" s="147"/>
      <c r="F153" s="147"/>
      <c r="G153" s="147"/>
      <c r="H153" s="147"/>
      <c r="I153" s="147"/>
      <c r="J153" s="147"/>
      <c r="K153" s="34"/>
    </row>
    <row r="154" spans="1:11" s="38" customFormat="1" x14ac:dyDescent="0.3">
      <c r="A154" s="34"/>
      <c r="B154" s="34"/>
      <c r="C154" s="34"/>
      <c r="D154" s="147"/>
      <c r="E154" s="147"/>
      <c r="F154" s="147"/>
      <c r="G154" s="147"/>
      <c r="H154" s="147"/>
      <c r="I154" s="147"/>
      <c r="J154" s="147"/>
      <c r="K154" s="34"/>
    </row>
    <row r="155" spans="1:11" s="38" customFormat="1" x14ac:dyDescent="0.3">
      <c r="A155" s="34"/>
      <c r="B155" s="34"/>
      <c r="C155" s="34"/>
      <c r="D155" s="147"/>
      <c r="E155" s="147"/>
      <c r="F155" s="147"/>
      <c r="G155" s="147"/>
      <c r="H155" s="147"/>
      <c r="I155" s="147"/>
      <c r="J155" s="147"/>
      <c r="K155" s="34"/>
    </row>
    <row r="156" spans="1:11" s="38" customFormat="1" x14ac:dyDescent="0.3">
      <c r="A156" s="34"/>
      <c r="B156" s="34"/>
      <c r="C156" s="34"/>
      <c r="D156" s="147"/>
      <c r="E156" s="147"/>
      <c r="F156" s="147"/>
      <c r="G156" s="147"/>
      <c r="H156" s="147"/>
      <c r="I156" s="147"/>
      <c r="J156" s="147"/>
      <c r="K156" s="34"/>
    </row>
    <row r="157" spans="1:11" s="38" customFormat="1" x14ac:dyDescent="0.3">
      <c r="A157" s="34"/>
      <c r="B157" s="34"/>
      <c r="C157" s="34"/>
      <c r="D157" s="147"/>
      <c r="E157" s="147"/>
      <c r="F157" s="147"/>
      <c r="G157" s="147"/>
      <c r="H157" s="147"/>
      <c r="I157" s="147"/>
      <c r="J157" s="147"/>
      <c r="K157" s="34"/>
    </row>
    <row r="158" spans="1:11" s="38" customFormat="1" x14ac:dyDescent="0.3">
      <c r="A158" s="34"/>
      <c r="B158" s="34"/>
      <c r="C158" s="34"/>
      <c r="D158" s="147"/>
      <c r="E158" s="147"/>
      <c r="F158" s="147"/>
      <c r="G158" s="147"/>
      <c r="H158" s="147"/>
      <c r="I158" s="147"/>
      <c r="J158" s="147"/>
      <c r="K158" s="34"/>
    </row>
    <row r="159" spans="1:11" s="38" customFormat="1" x14ac:dyDescent="0.3">
      <c r="A159" s="34"/>
      <c r="B159" s="34"/>
      <c r="C159" s="34"/>
      <c r="D159" s="147"/>
      <c r="E159" s="147"/>
      <c r="F159" s="147"/>
      <c r="G159" s="147"/>
      <c r="H159" s="147"/>
      <c r="I159" s="147"/>
      <c r="J159" s="147"/>
      <c r="K159" s="34"/>
    </row>
    <row r="160" spans="1:11" s="38" customFormat="1" x14ac:dyDescent="0.3">
      <c r="A160" s="34"/>
      <c r="B160" s="34"/>
      <c r="C160" s="34"/>
      <c r="D160" s="147"/>
      <c r="E160" s="147"/>
      <c r="F160" s="147"/>
      <c r="G160" s="147"/>
      <c r="H160" s="147"/>
      <c r="I160" s="147"/>
      <c r="J160" s="147"/>
      <c r="K160" s="34"/>
    </row>
    <row r="161" spans="1:11" s="38" customFormat="1" x14ac:dyDescent="0.3">
      <c r="A161" s="34"/>
      <c r="B161" s="34"/>
      <c r="C161" s="34"/>
      <c r="D161" s="147"/>
      <c r="E161" s="147"/>
      <c r="F161" s="147"/>
      <c r="G161" s="147"/>
      <c r="H161" s="147"/>
      <c r="I161" s="147"/>
      <c r="J161" s="147"/>
      <c r="K161" s="34"/>
    </row>
    <row r="162" spans="1:11" s="38" customFormat="1" x14ac:dyDescent="0.3">
      <c r="A162" s="34"/>
      <c r="B162" s="34"/>
      <c r="C162" s="34"/>
      <c r="D162" s="147"/>
      <c r="E162" s="147"/>
      <c r="F162" s="147"/>
      <c r="G162" s="147"/>
      <c r="H162" s="147"/>
      <c r="I162" s="147"/>
      <c r="J162" s="147"/>
      <c r="K162" s="34"/>
    </row>
    <row r="163" spans="1:11" s="38" customFormat="1" x14ac:dyDescent="0.3">
      <c r="A163" s="34"/>
      <c r="B163" s="34"/>
      <c r="C163" s="34"/>
      <c r="D163" s="147"/>
      <c r="E163" s="147"/>
      <c r="F163" s="147"/>
      <c r="G163" s="147"/>
      <c r="H163" s="147"/>
      <c r="I163" s="147"/>
      <c r="J163" s="147"/>
      <c r="K163" s="34"/>
    </row>
    <row r="164" spans="1:11" s="38" customFormat="1" x14ac:dyDescent="0.3">
      <c r="A164" s="34"/>
      <c r="B164" s="34"/>
      <c r="C164" s="34"/>
      <c r="D164" s="147"/>
      <c r="E164" s="147"/>
      <c r="F164" s="147"/>
      <c r="G164" s="147"/>
      <c r="H164" s="147"/>
      <c r="I164" s="147"/>
      <c r="J164" s="147"/>
      <c r="K164" s="34"/>
    </row>
    <row r="165" spans="1:11" s="38" customFormat="1" x14ac:dyDescent="0.3">
      <c r="A165" s="34"/>
      <c r="B165" s="34"/>
      <c r="C165" s="34"/>
      <c r="D165" s="147"/>
      <c r="E165" s="147"/>
      <c r="F165" s="147"/>
      <c r="G165" s="147"/>
      <c r="H165" s="147"/>
      <c r="I165" s="147"/>
      <c r="J165" s="147"/>
      <c r="K165" s="34"/>
    </row>
    <row r="166" spans="1:11" s="38" customFormat="1" x14ac:dyDescent="0.3">
      <c r="A166" s="34"/>
      <c r="B166" s="34"/>
      <c r="C166" s="34"/>
      <c r="D166" s="147"/>
      <c r="E166" s="147"/>
      <c r="F166" s="147"/>
      <c r="G166" s="147"/>
      <c r="H166" s="147"/>
      <c r="I166" s="147"/>
      <c r="J166" s="147"/>
      <c r="K166" s="34"/>
    </row>
    <row r="167" spans="1:11" s="38" customFormat="1" x14ac:dyDescent="0.3">
      <c r="A167" s="34"/>
      <c r="B167" s="34"/>
      <c r="C167" s="34"/>
      <c r="D167" s="147"/>
      <c r="E167" s="147"/>
      <c r="F167" s="147"/>
      <c r="G167" s="147"/>
      <c r="H167" s="147"/>
      <c r="I167" s="147"/>
      <c r="J167" s="147"/>
      <c r="K167" s="34"/>
    </row>
    <row r="168" spans="1:11" s="38" customFormat="1" x14ac:dyDescent="0.3">
      <c r="A168" s="34"/>
      <c r="B168" s="34"/>
      <c r="C168" s="34"/>
      <c r="D168" s="147"/>
      <c r="E168" s="147"/>
      <c r="F168" s="147"/>
      <c r="G168" s="147"/>
      <c r="H168" s="147"/>
      <c r="I168" s="147"/>
      <c r="J168" s="147"/>
      <c r="K168" s="34"/>
    </row>
    <row r="169" spans="1:11" s="38" customFormat="1" x14ac:dyDescent="0.3">
      <c r="A169" s="34"/>
      <c r="B169" s="34"/>
      <c r="C169" s="34"/>
      <c r="D169" s="147"/>
      <c r="E169" s="147"/>
      <c r="F169" s="147"/>
      <c r="G169" s="147"/>
      <c r="H169" s="147"/>
      <c r="I169" s="147"/>
      <c r="J169" s="147"/>
      <c r="K169" s="34"/>
    </row>
    <row r="170" spans="1:11" s="38" customFormat="1" x14ac:dyDescent="0.3">
      <c r="A170" s="34"/>
      <c r="B170" s="34"/>
      <c r="C170" s="34"/>
      <c r="D170" s="147"/>
      <c r="E170" s="147"/>
      <c r="F170" s="147"/>
      <c r="G170" s="147"/>
      <c r="H170" s="147"/>
      <c r="I170" s="147"/>
      <c r="J170" s="147"/>
      <c r="K170" s="34"/>
    </row>
    <row r="171" spans="1:11" s="38" customFormat="1" x14ac:dyDescent="0.3">
      <c r="A171" s="34"/>
      <c r="B171" s="34"/>
      <c r="C171" s="34"/>
      <c r="D171" s="147"/>
      <c r="E171" s="147"/>
      <c r="F171" s="147"/>
      <c r="G171" s="147"/>
      <c r="H171" s="147"/>
      <c r="I171" s="147"/>
      <c r="J171" s="147"/>
      <c r="K171" s="34"/>
    </row>
    <row r="172" spans="1:11" s="38" customFormat="1" x14ac:dyDescent="0.3">
      <c r="A172" s="34"/>
      <c r="B172" s="34"/>
      <c r="C172" s="34"/>
      <c r="D172" s="147"/>
      <c r="E172" s="147"/>
      <c r="F172" s="147"/>
      <c r="G172" s="147"/>
      <c r="H172" s="147"/>
      <c r="I172" s="147"/>
      <c r="J172" s="147"/>
      <c r="K172" s="34"/>
    </row>
    <row r="173" spans="1:11" s="38" customFormat="1" x14ac:dyDescent="0.3">
      <c r="A173" s="34"/>
      <c r="B173" s="34"/>
      <c r="C173" s="34"/>
      <c r="D173" s="147"/>
      <c r="E173" s="147"/>
      <c r="F173" s="147"/>
      <c r="G173" s="147"/>
      <c r="H173" s="147"/>
      <c r="I173" s="147"/>
      <c r="J173" s="147"/>
      <c r="K173" s="34"/>
    </row>
    <row r="174" spans="1:11" s="38" customFormat="1" x14ac:dyDescent="0.3">
      <c r="A174" s="34"/>
      <c r="B174" s="34"/>
      <c r="C174" s="34"/>
      <c r="D174" s="147"/>
      <c r="E174" s="147"/>
      <c r="F174" s="147"/>
      <c r="G174" s="147"/>
      <c r="H174" s="147"/>
      <c r="I174" s="147"/>
      <c r="J174" s="147"/>
      <c r="K174" s="34"/>
    </row>
    <row r="175" spans="1:11" s="38" customFormat="1" x14ac:dyDescent="0.3">
      <c r="A175" s="34"/>
      <c r="B175" s="34"/>
      <c r="C175" s="34"/>
      <c r="D175" s="147"/>
      <c r="E175" s="147"/>
      <c r="F175" s="147"/>
      <c r="G175" s="147"/>
      <c r="H175" s="147"/>
      <c r="I175" s="147"/>
      <c r="J175" s="147"/>
      <c r="K175" s="34"/>
    </row>
    <row r="176" spans="1:11" s="38" customFormat="1" x14ac:dyDescent="0.3">
      <c r="A176" s="34"/>
      <c r="B176" s="34"/>
      <c r="C176" s="34"/>
      <c r="D176" s="147"/>
      <c r="E176" s="147"/>
      <c r="F176" s="147"/>
      <c r="G176" s="147"/>
      <c r="H176" s="147"/>
      <c r="I176" s="147"/>
      <c r="J176" s="147"/>
      <c r="K176" s="34"/>
    </row>
    <row r="177" spans="1:11" s="38" customFormat="1" x14ac:dyDescent="0.3">
      <c r="A177" s="34"/>
      <c r="B177" s="34"/>
      <c r="C177" s="34"/>
      <c r="D177" s="147"/>
      <c r="E177" s="147"/>
      <c r="F177" s="147"/>
      <c r="G177" s="147"/>
      <c r="H177" s="147"/>
      <c r="I177" s="147"/>
      <c r="J177" s="147"/>
      <c r="K177" s="34"/>
    </row>
    <row r="178" spans="1:11" s="38" customFormat="1" x14ac:dyDescent="0.3">
      <c r="A178" s="34"/>
      <c r="B178" s="34"/>
      <c r="C178" s="34"/>
      <c r="D178" s="147"/>
      <c r="E178" s="147"/>
      <c r="F178" s="147"/>
      <c r="G178" s="147"/>
      <c r="H178" s="147"/>
      <c r="I178" s="147"/>
      <c r="J178" s="147"/>
      <c r="K178" s="34"/>
    </row>
    <row r="179" spans="1:11" s="38" customFormat="1" x14ac:dyDescent="0.3">
      <c r="A179" s="34"/>
      <c r="B179" s="34"/>
      <c r="C179" s="34"/>
      <c r="D179" s="147"/>
      <c r="E179" s="147"/>
      <c r="F179" s="147"/>
      <c r="G179" s="147"/>
      <c r="H179" s="147"/>
      <c r="I179" s="147"/>
      <c r="J179" s="147"/>
      <c r="K179" s="34"/>
    </row>
    <row r="180" spans="1:11" s="38" customFormat="1" x14ac:dyDescent="0.3">
      <c r="A180" s="34"/>
      <c r="B180" s="34"/>
      <c r="C180" s="34"/>
      <c r="D180" s="147"/>
      <c r="E180" s="147"/>
      <c r="F180" s="147"/>
      <c r="G180" s="147"/>
      <c r="H180" s="147"/>
      <c r="I180" s="147"/>
      <c r="J180" s="147"/>
      <c r="K180" s="34"/>
    </row>
    <row r="181" spans="1:11" s="38" customFormat="1" x14ac:dyDescent="0.3">
      <c r="A181" s="34"/>
      <c r="B181" s="34"/>
      <c r="C181" s="34"/>
      <c r="D181" s="147"/>
      <c r="E181" s="147"/>
      <c r="F181" s="147"/>
      <c r="G181" s="147"/>
      <c r="H181" s="147"/>
      <c r="I181" s="147"/>
      <c r="J181" s="147"/>
      <c r="K181" s="34"/>
    </row>
    <row r="182" spans="1:11" s="38" customFormat="1" x14ac:dyDescent="0.3">
      <c r="A182" s="34"/>
      <c r="B182" s="34"/>
      <c r="C182" s="34"/>
      <c r="D182" s="147"/>
      <c r="E182" s="147"/>
      <c r="F182" s="147"/>
      <c r="G182" s="147"/>
      <c r="H182" s="147"/>
      <c r="I182" s="147"/>
      <c r="J182" s="147"/>
      <c r="K182" s="34"/>
    </row>
    <row r="183" spans="1:11" s="38" customFormat="1" x14ac:dyDescent="0.3">
      <c r="A183" s="34"/>
      <c r="B183" s="34"/>
      <c r="C183" s="34"/>
      <c r="D183" s="147"/>
      <c r="E183" s="147"/>
      <c r="F183" s="147"/>
      <c r="G183" s="147"/>
      <c r="H183" s="147"/>
      <c r="I183" s="147"/>
      <c r="J183" s="147"/>
      <c r="K183" s="34"/>
    </row>
    <row r="184" spans="1:11" s="38" customFormat="1" x14ac:dyDescent="0.3">
      <c r="A184" s="34"/>
      <c r="B184" s="34"/>
      <c r="C184" s="34"/>
      <c r="D184" s="147"/>
      <c r="E184" s="147"/>
      <c r="F184" s="147"/>
      <c r="G184" s="147"/>
      <c r="H184" s="147"/>
      <c r="I184" s="147"/>
      <c r="J184" s="147"/>
      <c r="K184" s="34"/>
    </row>
    <row r="185" spans="1:11" s="38" customFormat="1" x14ac:dyDescent="0.3">
      <c r="A185" s="34"/>
      <c r="B185" s="34"/>
      <c r="C185" s="34"/>
      <c r="D185" s="147"/>
      <c r="E185" s="147"/>
      <c r="F185" s="147"/>
      <c r="G185" s="147"/>
      <c r="H185" s="147"/>
      <c r="I185" s="147"/>
      <c r="J185" s="147"/>
      <c r="K185" s="34"/>
    </row>
    <row r="186" spans="1:11" s="38" customFormat="1" x14ac:dyDescent="0.3">
      <c r="A186" s="34"/>
      <c r="B186" s="34"/>
      <c r="C186" s="34"/>
      <c r="D186" s="147"/>
      <c r="E186" s="147"/>
      <c r="F186" s="147"/>
      <c r="G186" s="147"/>
      <c r="H186" s="147"/>
      <c r="I186" s="147"/>
      <c r="J186" s="147"/>
      <c r="K186" s="34"/>
    </row>
    <row r="187" spans="1:11" s="38" customFormat="1" x14ac:dyDescent="0.3">
      <c r="A187" s="34"/>
      <c r="B187" s="34"/>
      <c r="C187" s="34"/>
      <c r="D187" s="147"/>
      <c r="E187" s="147"/>
      <c r="F187" s="147"/>
      <c r="G187" s="147"/>
      <c r="H187" s="147"/>
      <c r="I187" s="147"/>
      <c r="J187" s="147"/>
      <c r="K187" s="34"/>
    </row>
    <row r="188" spans="1:11" s="38" customFormat="1" x14ac:dyDescent="0.3">
      <c r="A188" s="34"/>
      <c r="B188" s="34"/>
      <c r="C188" s="34"/>
      <c r="D188" s="147"/>
      <c r="E188" s="147"/>
      <c r="F188" s="147"/>
      <c r="G188" s="147"/>
      <c r="H188" s="147"/>
      <c r="I188" s="147"/>
      <c r="J188" s="147"/>
      <c r="K188" s="34"/>
    </row>
    <row r="189" spans="1:11" s="38" customFormat="1" x14ac:dyDescent="0.3">
      <c r="A189" s="34"/>
      <c r="B189" s="34"/>
      <c r="C189" s="34"/>
      <c r="D189" s="147"/>
      <c r="E189" s="147"/>
      <c r="F189" s="147"/>
      <c r="G189" s="147"/>
      <c r="H189" s="147"/>
      <c r="I189" s="147"/>
      <c r="J189" s="147"/>
      <c r="K189" s="34"/>
    </row>
    <row r="190" spans="1:11" s="38" customFormat="1" x14ac:dyDescent="0.3">
      <c r="A190" s="34"/>
      <c r="B190" s="34"/>
      <c r="C190" s="34"/>
      <c r="D190" s="147"/>
      <c r="E190" s="147"/>
      <c r="F190" s="147"/>
      <c r="G190" s="147"/>
      <c r="H190" s="147"/>
      <c r="I190" s="147"/>
      <c r="J190" s="147"/>
      <c r="K190" s="34"/>
    </row>
    <row r="191" spans="1:11" s="38" customFormat="1" x14ac:dyDescent="0.3">
      <c r="A191" s="34"/>
      <c r="B191" s="34"/>
      <c r="C191" s="34"/>
      <c r="D191" s="147"/>
      <c r="E191" s="147"/>
      <c r="F191" s="147"/>
      <c r="G191" s="147"/>
      <c r="H191" s="147"/>
      <c r="I191" s="147"/>
      <c r="J191" s="147"/>
      <c r="K191" s="34"/>
    </row>
    <row r="192" spans="1:11" s="38" customFormat="1" x14ac:dyDescent="0.3">
      <c r="A192" s="34"/>
      <c r="B192" s="34"/>
      <c r="C192" s="34"/>
      <c r="D192" s="147"/>
      <c r="E192" s="147"/>
      <c r="F192" s="147"/>
      <c r="G192" s="147"/>
      <c r="H192" s="147"/>
      <c r="I192" s="147"/>
      <c r="J192" s="147"/>
      <c r="K192" s="34"/>
    </row>
    <row r="193" spans="1:11" s="38" customFormat="1" x14ac:dyDescent="0.3">
      <c r="A193" s="34"/>
      <c r="B193" s="34"/>
      <c r="C193" s="34"/>
      <c r="D193" s="147"/>
      <c r="E193" s="147"/>
      <c r="F193" s="147"/>
      <c r="G193" s="147"/>
      <c r="H193" s="147"/>
      <c r="I193" s="147"/>
      <c r="J193" s="147"/>
      <c r="K193" s="34"/>
    </row>
    <row r="194" spans="1:11" s="38" customFormat="1" x14ac:dyDescent="0.3">
      <c r="A194" s="34"/>
      <c r="B194" s="34"/>
      <c r="C194" s="34"/>
      <c r="D194" s="147"/>
      <c r="E194" s="147"/>
      <c r="F194" s="147"/>
      <c r="G194" s="147"/>
      <c r="H194" s="147"/>
      <c r="I194" s="147"/>
      <c r="J194" s="147"/>
      <c r="K194" s="34"/>
    </row>
    <row r="195" spans="1:11" s="38" customFormat="1" x14ac:dyDescent="0.3">
      <c r="A195" s="34"/>
      <c r="B195" s="34"/>
      <c r="C195" s="34"/>
      <c r="D195" s="147"/>
      <c r="E195" s="147"/>
      <c r="F195" s="147"/>
      <c r="G195" s="147"/>
      <c r="H195" s="147"/>
      <c r="I195" s="147"/>
      <c r="J195" s="147"/>
      <c r="K195" s="34"/>
    </row>
    <row r="196" spans="1:11" s="38" customFormat="1" x14ac:dyDescent="0.3">
      <c r="A196" s="34"/>
      <c r="B196" s="34"/>
      <c r="C196" s="34"/>
      <c r="D196" s="147"/>
      <c r="E196" s="147"/>
      <c r="F196" s="147"/>
      <c r="G196" s="147"/>
      <c r="H196" s="147"/>
      <c r="I196" s="147"/>
      <c r="J196" s="147"/>
      <c r="K196" s="34"/>
    </row>
    <row r="197" spans="1:11" s="38" customFormat="1" x14ac:dyDescent="0.3">
      <c r="A197" s="34"/>
      <c r="B197" s="34"/>
      <c r="C197" s="34"/>
      <c r="D197" s="147"/>
      <c r="E197" s="147"/>
      <c r="F197" s="147"/>
      <c r="G197" s="147"/>
      <c r="H197" s="147"/>
      <c r="I197" s="147"/>
      <c r="J197" s="147"/>
      <c r="K197" s="34"/>
    </row>
    <row r="198" spans="1:11" s="38" customFormat="1" x14ac:dyDescent="0.3">
      <c r="A198" s="34"/>
      <c r="B198" s="34"/>
      <c r="C198" s="34"/>
      <c r="D198" s="147"/>
      <c r="E198" s="147"/>
      <c r="F198" s="147"/>
      <c r="G198" s="147"/>
      <c r="H198" s="147"/>
      <c r="I198" s="147"/>
      <c r="J198" s="147"/>
      <c r="K198" s="34"/>
    </row>
    <row r="199" spans="1:11" s="38" customFormat="1" x14ac:dyDescent="0.3">
      <c r="A199" s="34"/>
      <c r="B199" s="34"/>
      <c r="C199" s="34"/>
      <c r="D199" s="147"/>
      <c r="E199" s="147"/>
      <c r="F199" s="147"/>
      <c r="G199" s="147"/>
      <c r="H199" s="147"/>
      <c r="I199" s="147"/>
      <c r="J199" s="147"/>
      <c r="K199" s="34"/>
    </row>
    <row r="200" spans="1:11" s="38" customFormat="1" x14ac:dyDescent="0.3">
      <c r="A200" s="34"/>
      <c r="B200" s="34"/>
      <c r="C200" s="34"/>
      <c r="D200" s="147"/>
      <c r="E200" s="147"/>
      <c r="F200" s="147"/>
      <c r="G200" s="147"/>
      <c r="H200" s="147"/>
      <c r="I200" s="147"/>
      <c r="J200" s="147"/>
      <c r="K200" s="34"/>
    </row>
    <row r="201" spans="1:11" s="38" customFormat="1" x14ac:dyDescent="0.3">
      <c r="A201" s="34"/>
      <c r="B201" s="34"/>
      <c r="C201" s="34"/>
      <c r="D201" s="147"/>
      <c r="E201" s="147"/>
      <c r="F201" s="147"/>
      <c r="G201" s="147"/>
      <c r="H201" s="147"/>
      <c r="I201" s="147"/>
      <c r="J201" s="147"/>
      <c r="K201" s="34"/>
    </row>
    <row r="202" spans="1:11" s="38" customFormat="1" x14ac:dyDescent="0.3">
      <c r="A202" s="34"/>
      <c r="B202" s="34"/>
      <c r="C202" s="34"/>
      <c r="D202" s="147"/>
      <c r="E202" s="147"/>
      <c r="F202" s="147"/>
      <c r="G202" s="147"/>
      <c r="H202" s="147"/>
      <c r="I202" s="147"/>
      <c r="J202" s="147"/>
      <c r="K202" s="34"/>
    </row>
    <row r="203" spans="1:11" s="38" customFormat="1" x14ac:dyDescent="0.3">
      <c r="A203" s="34"/>
      <c r="B203" s="34"/>
      <c r="C203" s="34"/>
      <c r="D203" s="147"/>
      <c r="E203" s="147"/>
      <c r="F203" s="147"/>
      <c r="G203" s="147"/>
      <c r="H203" s="147"/>
      <c r="I203" s="147"/>
      <c r="J203" s="147"/>
      <c r="K203" s="34"/>
    </row>
    <row r="204" spans="1:11" s="38" customFormat="1" x14ac:dyDescent="0.3">
      <c r="A204" s="34"/>
      <c r="B204" s="34"/>
      <c r="C204" s="34"/>
      <c r="D204" s="147"/>
      <c r="E204" s="147"/>
      <c r="F204" s="147"/>
      <c r="G204" s="147"/>
      <c r="H204" s="147"/>
      <c r="I204" s="147"/>
      <c r="J204" s="147"/>
      <c r="K204" s="34"/>
    </row>
    <row r="205" spans="1:11" s="38" customFormat="1" x14ac:dyDescent="0.3">
      <c r="A205" s="34"/>
      <c r="B205" s="34"/>
      <c r="C205" s="34"/>
      <c r="D205" s="147"/>
      <c r="E205" s="147"/>
      <c r="F205" s="147"/>
      <c r="G205" s="147"/>
      <c r="H205" s="147"/>
      <c r="I205" s="147"/>
      <c r="J205" s="147"/>
      <c r="K205" s="34"/>
    </row>
    <row r="206" spans="1:11" s="38" customFormat="1" x14ac:dyDescent="0.3">
      <c r="A206" s="34"/>
      <c r="B206" s="34"/>
      <c r="C206" s="34"/>
      <c r="D206" s="147"/>
      <c r="E206" s="147"/>
      <c r="F206" s="147"/>
      <c r="G206" s="147"/>
      <c r="H206" s="147"/>
      <c r="I206" s="147"/>
      <c r="J206" s="147"/>
      <c r="K206" s="34"/>
    </row>
    <row r="207" spans="1:11" s="38" customFormat="1" x14ac:dyDescent="0.3">
      <c r="A207" s="34"/>
      <c r="B207" s="34"/>
      <c r="C207" s="34"/>
      <c r="D207" s="147"/>
      <c r="E207" s="147"/>
      <c r="F207" s="147"/>
      <c r="G207" s="147"/>
      <c r="H207" s="147"/>
      <c r="I207" s="147"/>
      <c r="J207" s="147"/>
      <c r="K207" s="34"/>
    </row>
    <row r="208" spans="1:11" s="38" customFormat="1" x14ac:dyDescent="0.3">
      <c r="A208" s="34"/>
      <c r="B208" s="34"/>
      <c r="C208" s="34"/>
      <c r="D208" s="147"/>
      <c r="E208" s="147"/>
      <c r="F208" s="147"/>
      <c r="G208" s="147"/>
      <c r="H208" s="147"/>
      <c r="I208" s="147"/>
      <c r="J208" s="147"/>
      <c r="K208" s="34"/>
    </row>
    <row r="209" spans="1:11" s="38" customFormat="1" x14ac:dyDescent="0.3">
      <c r="A209" s="34"/>
      <c r="B209" s="34"/>
      <c r="C209" s="34"/>
      <c r="D209" s="147"/>
      <c r="E209" s="147"/>
      <c r="F209" s="147"/>
      <c r="G209" s="147"/>
      <c r="H209" s="147"/>
      <c r="I209" s="147"/>
      <c r="J209" s="147"/>
      <c r="K209" s="34"/>
    </row>
    <row r="210" spans="1:11" s="38" customFormat="1" x14ac:dyDescent="0.3">
      <c r="A210" s="34"/>
      <c r="B210" s="34"/>
      <c r="C210" s="34"/>
      <c r="D210" s="147"/>
      <c r="E210" s="147"/>
      <c r="F210" s="147"/>
      <c r="G210" s="147"/>
      <c r="H210" s="147"/>
      <c r="I210" s="147"/>
      <c r="J210" s="147"/>
      <c r="K210" s="34"/>
    </row>
    <row r="211" spans="1:11" s="38" customFormat="1" x14ac:dyDescent="0.3">
      <c r="A211" s="34"/>
      <c r="B211" s="34"/>
      <c r="C211" s="34"/>
      <c r="D211" s="147"/>
      <c r="E211" s="147"/>
      <c r="F211" s="147"/>
      <c r="G211" s="147"/>
      <c r="H211" s="147"/>
      <c r="I211" s="147"/>
      <c r="J211" s="147"/>
      <c r="K211" s="34"/>
    </row>
    <row r="212" spans="1:11" s="38" customFormat="1" x14ac:dyDescent="0.3">
      <c r="A212" s="34"/>
      <c r="B212" s="34"/>
      <c r="C212" s="34"/>
      <c r="D212" s="147"/>
      <c r="E212" s="147"/>
      <c r="F212" s="147"/>
      <c r="G212" s="147"/>
      <c r="H212" s="147"/>
      <c r="I212" s="147"/>
      <c r="J212" s="147"/>
      <c r="K212" s="34"/>
    </row>
    <row r="213" spans="1:11" s="38" customFormat="1" x14ac:dyDescent="0.3">
      <c r="A213" s="34"/>
      <c r="B213" s="34"/>
      <c r="C213" s="34"/>
      <c r="D213" s="147"/>
      <c r="E213" s="147"/>
      <c r="F213" s="147"/>
      <c r="G213" s="147"/>
      <c r="H213" s="147"/>
      <c r="I213" s="147"/>
      <c r="J213" s="147"/>
      <c r="K213" s="34"/>
    </row>
    <row r="214" spans="1:11" s="38" customFormat="1" x14ac:dyDescent="0.3">
      <c r="A214" s="34"/>
      <c r="B214" s="34"/>
      <c r="C214" s="34"/>
      <c r="D214" s="147"/>
      <c r="E214" s="147"/>
      <c r="F214" s="147"/>
      <c r="G214" s="147"/>
      <c r="H214" s="147"/>
      <c r="I214" s="147"/>
      <c r="J214" s="147"/>
      <c r="K214" s="34"/>
    </row>
    <row r="215" spans="1:11" s="38" customFormat="1" x14ac:dyDescent="0.3">
      <c r="A215" s="34"/>
      <c r="B215" s="34"/>
      <c r="C215" s="34"/>
      <c r="D215" s="147"/>
      <c r="E215" s="147"/>
      <c r="F215" s="147"/>
      <c r="G215" s="147"/>
      <c r="H215" s="147"/>
      <c r="I215" s="147"/>
      <c r="J215" s="147"/>
      <c r="K215" s="34"/>
    </row>
    <row r="216" spans="1:11" s="38" customFormat="1" x14ac:dyDescent="0.3">
      <c r="A216" s="34"/>
      <c r="B216" s="34"/>
      <c r="C216" s="34"/>
      <c r="D216" s="147"/>
      <c r="E216" s="147"/>
      <c r="F216" s="147"/>
      <c r="G216" s="147"/>
      <c r="H216" s="147"/>
      <c r="I216" s="147"/>
      <c r="J216" s="147"/>
      <c r="K216" s="34"/>
    </row>
    <row r="217" spans="1:11" s="38" customFormat="1" x14ac:dyDescent="0.3">
      <c r="A217" s="34"/>
      <c r="B217" s="34"/>
      <c r="C217" s="34"/>
      <c r="D217" s="147"/>
      <c r="E217" s="147"/>
      <c r="F217" s="147"/>
      <c r="G217" s="147"/>
      <c r="H217" s="147"/>
      <c r="I217" s="147"/>
      <c r="J217" s="147"/>
      <c r="K217" s="34"/>
    </row>
    <row r="218" spans="1:11" s="38" customFormat="1" x14ac:dyDescent="0.3">
      <c r="A218" s="34"/>
      <c r="B218" s="34"/>
      <c r="C218" s="34"/>
      <c r="D218" s="147"/>
      <c r="E218" s="147"/>
      <c r="F218" s="147"/>
      <c r="G218" s="147"/>
      <c r="H218" s="147"/>
      <c r="I218" s="147"/>
      <c r="J218" s="147"/>
      <c r="K218" s="34"/>
    </row>
    <row r="219" spans="1:11" s="38" customFormat="1" x14ac:dyDescent="0.3">
      <c r="A219" s="34"/>
      <c r="B219" s="34"/>
      <c r="C219" s="34"/>
      <c r="D219" s="147"/>
      <c r="E219" s="147"/>
      <c r="F219" s="147"/>
      <c r="G219" s="147"/>
      <c r="H219" s="147"/>
      <c r="I219" s="147"/>
      <c r="J219" s="147"/>
      <c r="K219" s="34"/>
    </row>
    <row r="220" spans="1:11" s="38" customFormat="1" x14ac:dyDescent="0.3">
      <c r="A220" s="34"/>
      <c r="B220" s="34"/>
      <c r="C220" s="34"/>
      <c r="D220" s="147"/>
      <c r="E220" s="147"/>
      <c r="F220" s="147"/>
      <c r="G220" s="147"/>
      <c r="H220" s="147"/>
      <c r="I220" s="147"/>
      <c r="J220" s="147"/>
      <c r="K220" s="34"/>
    </row>
    <row r="221" spans="1:11" s="38" customFormat="1" x14ac:dyDescent="0.3">
      <c r="A221" s="34"/>
      <c r="B221" s="34"/>
      <c r="C221" s="34"/>
      <c r="D221" s="147"/>
      <c r="E221" s="147"/>
      <c r="F221" s="147"/>
      <c r="G221" s="147"/>
      <c r="H221" s="147"/>
      <c r="I221" s="147"/>
      <c r="J221" s="147"/>
      <c r="K221" s="34"/>
    </row>
    <row r="222" spans="1:11" s="38" customFormat="1" x14ac:dyDescent="0.3">
      <c r="A222" s="34"/>
      <c r="B222" s="34"/>
      <c r="C222" s="34"/>
      <c r="D222" s="147"/>
      <c r="E222" s="147"/>
      <c r="F222" s="147"/>
      <c r="G222" s="147"/>
      <c r="H222" s="147"/>
      <c r="I222" s="147"/>
      <c r="J222" s="147"/>
      <c r="K222" s="34"/>
    </row>
    <row r="223" spans="1:11" s="38" customFormat="1" x14ac:dyDescent="0.3">
      <c r="A223" s="34"/>
      <c r="B223" s="34"/>
      <c r="C223" s="34"/>
      <c r="D223" s="147"/>
      <c r="E223" s="147"/>
      <c r="F223" s="147"/>
      <c r="G223" s="147"/>
      <c r="H223" s="147"/>
      <c r="I223" s="147"/>
      <c r="J223" s="147"/>
      <c r="K223" s="34"/>
    </row>
    <row r="224" spans="1:11" s="38" customFormat="1" x14ac:dyDescent="0.3">
      <c r="A224" s="34"/>
      <c r="B224" s="34"/>
      <c r="C224" s="34"/>
      <c r="D224" s="147"/>
      <c r="E224" s="147"/>
      <c r="F224" s="147"/>
      <c r="G224" s="147"/>
      <c r="H224" s="147"/>
      <c r="I224" s="147"/>
      <c r="J224" s="147"/>
      <c r="K224" s="34"/>
    </row>
    <row r="225" spans="1:11" s="38" customFormat="1" x14ac:dyDescent="0.3">
      <c r="A225" s="34"/>
      <c r="B225" s="34"/>
      <c r="C225" s="34"/>
      <c r="D225" s="147"/>
      <c r="E225" s="147"/>
      <c r="F225" s="147"/>
      <c r="G225" s="147"/>
      <c r="H225" s="147"/>
      <c r="I225" s="147"/>
      <c r="J225" s="147"/>
      <c r="K225" s="34"/>
    </row>
    <row r="226" spans="1:11" s="38" customFormat="1" x14ac:dyDescent="0.3">
      <c r="A226" s="34"/>
      <c r="B226" s="34"/>
      <c r="C226" s="34"/>
      <c r="D226" s="147"/>
      <c r="E226" s="147"/>
      <c r="F226" s="147"/>
      <c r="G226" s="147"/>
      <c r="H226" s="147"/>
      <c r="I226" s="147"/>
      <c r="J226" s="147"/>
      <c r="K226" s="34"/>
    </row>
    <row r="227" spans="1:11" s="38" customFormat="1" x14ac:dyDescent="0.3">
      <c r="A227" s="34"/>
      <c r="B227" s="34"/>
      <c r="C227" s="34"/>
      <c r="D227" s="147"/>
      <c r="E227" s="147"/>
      <c r="F227" s="147"/>
      <c r="G227" s="147"/>
      <c r="H227" s="147"/>
      <c r="I227" s="147"/>
      <c r="J227" s="147"/>
      <c r="K227" s="34"/>
    </row>
    <row r="228" spans="1:11" s="38" customFormat="1" x14ac:dyDescent="0.3">
      <c r="A228" s="34"/>
      <c r="B228" s="34"/>
      <c r="C228" s="34"/>
      <c r="D228" s="147"/>
      <c r="E228" s="147"/>
      <c r="F228" s="147"/>
      <c r="G228" s="147"/>
      <c r="H228" s="147"/>
      <c r="I228" s="147"/>
      <c r="J228" s="147"/>
      <c r="K228" s="34"/>
    </row>
    <row r="229" spans="1:11" s="38" customFormat="1" x14ac:dyDescent="0.3">
      <c r="A229" s="34"/>
      <c r="B229" s="34"/>
      <c r="C229" s="34"/>
      <c r="D229" s="147"/>
      <c r="E229" s="147"/>
      <c r="F229" s="147"/>
      <c r="G229" s="147"/>
      <c r="H229" s="147"/>
      <c r="I229" s="147"/>
      <c r="J229" s="147"/>
      <c r="K229" s="34"/>
    </row>
    <row r="230" spans="1:11" s="38" customFormat="1" x14ac:dyDescent="0.3">
      <c r="A230" s="34"/>
      <c r="B230" s="34"/>
      <c r="C230" s="34"/>
      <c r="D230" s="147"/>
      <c r="E230" s="147"/>
      <c r="F230" s="147"/>
      <c r="G230" s="147"/>
      <c r="H230" s="147"/>
      <c r="I230" s="147"/>
      <c r="J230" s="147"/>
      <c r="K230" s="34"/>
    </row>
    <row r="231" spans="1:11" s="38" customFormat="1" x14ac:dyDescent="0.3">
      <c r="A231" s="34"/>
      <c r="B231" s="34"/>
      <c r="C231" s="34"/>
      <c r="D231" s="147"/>
      <c r="E231" s="147"/>
      <c r="F231" s="147"/>
      <c r="G231" s="147"/>
      <c r="H231" s="147"/>
      <c r="I231" s="147"/>
      <c r="J231" s="147"/>
      <c r="K231" s="34"/>
    </row>
    <row r="232" spans="1:11" s="38" customFormat="1" x14ac:dyDescent="0.3">
      <c r="A232" s="34"/>
      <c r="B232" s="34"/>
      <c r="C232" s="34"/>
      <c r="D232" s="147"/>
      <c r="E232" s="147"/>
      <c r="F232" s="147"/>
      <c r="G232" s="147"/>
      <c r="H232" s="147"/>
      <c r="I232" s="147"/>
      <c r="J232" s="147"/>
      <c r="K232" s="34"/>
    </row>
    <row r="233" spans="1:11" s="38" customFormat="1" x14ac:dyDescent="0.3">
      <c r="A233" s="34"/>
      <c r="B233" s="34"/>
      <c r="C233" s="34"/>
      <c r="D233" s="147"/>
      <c r="E233" s="147"/>
      <c r="F233" s="147"/>
      <c r="G233" s="147"/>
      <c r="H233" s="147"/>
      <c r="I233" s="147"/>
      <c r="J233" s="147"/>
      <c r="K233" s="34"/>
    </row>
    <row r="234" spans="1:11" s="38" customFormat="1" x14ac:dyDescent="0.3">
      <c r="A234" s="34"/>
      <c r="B234" s="34"/>
      <c r="C234" s="34"/>
      <c r="D234" s="147"/>
      <c r="E234" s="147"/>
      <c r="F234" s="147"/>
      <c r="G234" s="147"/>
      <c r="H234" s="147"/>
      <c r="I234" s="147"/>
      <c r="J234" s="147"/>
      <c r="K234" s="34"/>
    </row>
    <row r="235" spans="1:11" s="38" customFormat="1" x14ac:dyDescent="0.3">
      <c r="A235" s="34"/>
      <c r="B235" s="34"/>
      <c r="C235" s="34"/>
      <c r="D235" s="147"/>
      <c r="E235" s="147"/>
      <c r="F235" s="147"/>
      <c r="G235" s="147"/>
      <c r="H235" s="147"/>
      <c r="I235" s="147"/>
      <c r="J235" s="147"/>
      <c r="K235" s="34"/>
    </row>
    <row r="236" spans="1:11" s="38" customFormat="1" x14ac:dyDescent="0.3">
      <c r="A236" s="34"/>
      <c r="B236" s="34"/>
      <c r="C236" s="34"/>
      <c r="D236" s="147"/>
      <c r="E236" s="147"/>
      <c r="F236" s="147"/>
      <c r="G236" s="147"/>
      <c r="H236" s="147"/>
      <c r="I236" s="147"/>
      <c r="J236" s="147"/>
      <c r="K236" s="34"/>
    </row>
    <row r="237" spans="1:11" s="38" customFormat="1" x14ac:dyDescent="0.3">
      <c r="A237" s="34"/>
      <c r="B237" s="34"/>
      <c r="C237" s="34"/>
      <c r="D237" s="147"/>
      <c r="E237" s="147"/>
      <c r="F237" s="147"/>
      <c r="G237" s="147"/>
      <c r="H237" s="147"/>
      <c r="I237" s="147"/>
      <c r="J237" s="147"/>
      <c r="K237" s="34"/>
    </row>
    <row r="238" spans="1:11" x14ac:dyDescent="0.3">
      <c r="A238" s="34"/>
      <c r="B238" s="34"/>
      <c r="C238" s="34"/>
      <c r="D238" s="147"/>
      <c r="E238" s="147"/>
      <c r="F238" s="147"/>
      <c r="G238" s="147"/>
      <c r="H238" s="147"/>
      <c r="I238" s="147"/>
      <c r="J238" s="147"/>
      <c r="K238" s="34"/>
    </row>
    <row r="239" spans="1:11" x14ac:dyDescent="0.3">
      <c r="A239" s="34"/>
      <c r="B239" s="34"/>
      <c r="C239" s="34"/>
      <c r="D239" s="147"/>
      <c r="E239" s="147"/>
      <c r="F239" s="147"/>
      <c r="G239" s="147"/>
      <c r="H239" s="147"/>
      <c r="I239" s="147"/>
      <c r="J239" s="147"/>
      <c r="K239" s="34"/>
    </row>
    <row r="240" spans="1:11" x14ac:dyDescent="0.3">
      <c r="A240" s="34"/>
      <c r="B240" s="34"/>
      <c r="C240" s="34"/>
      <c r="D240" s="147"/>
      <c r="E240" s="147"/>
      <c r="F240" s="147"/>
      <c r="G240" s="147"/>
      <c r="H240" s="147"/>
      <c r="I240" s="147"/>
      <c r="J240" s="147"/>
      <c r="K240" s="34"/>
    </row>
    <row r="241" spans="1:11" x14ac:dyDescent="0.3">
      <c r="A241" s="34"/>
      <c r="B241" s="34"/>
      <c r="C241" s="34"/>
      <c r="D241" s="147"/>
      <c r="E241" s="147"/>
      <c r="F241" s="147"/>
      <c r="G241" s="147"/>
      <c r="H241" s="147"/>
      <c r="I241" s="147"/>
      <c r="J241" s="147"/>
      <c r="K241" s="34"/>
    </row>
    <row r="242" spans="1:11" x14ac:dyDescent="0.3">
      <c r="A242" s="34"/>
      <c r="B242" s="34"/>
      <c r="C242" s="34"/>
      <c r="D242" s="147"/>
      <c r="E242" s="147"/>
      <c r="F242" s="147"/>
      <c r="G242" s="147"/>
      <c r="H242" s="147"/>
      <c r="I242" s="147"/>
      <c r="J242" s="147"/>
      <c r="K242" s="34"/>
    </row>
    <row r="243" spans="1:11" x14ac:dyDescent="0.3">
      <c r="A243" s="34"/>
      <c r="B243" s="34"/>
      <c r="C243" s="34"/>
      <c r="D243" s="147"/>
      <c r="E243" s="147"/>
      <c r="F243" s="147"/>
      <c r="G243" s="147"/>
      <c r="H243" s="147"/>
      <c r="I243" s="147"/>
      <c r="J243" s="147"/>
      <c r="K243" s="34"/>
    </row>
    <row r="244" spans="1:11" x14ac:dyDescent="0.3">
      <c r="A244" s="34"/>
      <c r="B244" s="34"/>
      <c r="C244" s="34"/>
      <c r="D244" s="147"/>
      <c r="E244" s="147"/>
      <c r="F244" s="147"/>
      <c r="G244" s="147"/>
      <c r="H244" s="147"/>
      <c r="I244" s="147"/>
      <c r="J244" s="147"/>
      <c r="K244" s="34"/>
    </row>
    <row r="245" spans="1:11" x14ac:dyDescent="0.3">
      <c r="A245" s="34"/>
      <c r="B245" s="34"/>
      <c r="C245" s="34"/>
      <c r="D245" s="147"/>
      <c r="E245" s="147"/>
      <c r="F245" s="147"/>
      <c r="G245" s="147"/>
      <c r="H245" s="147"/>
      <c r="I245" s="147"/>
      <c r="J245" s="147"/>
      <c r="K245" s="34"/>
    </row>
    <row r="246" spans="1:11" x14ac:dyDescent="0.3">
      <c r="A246" s="34"/>
      <c r="B246" s="34"/>
      <c r="C246" s="34"/>
      <c r="D246" s="147"/>
      <c r="E246" s="147"/>
      <c r="F246" s="147"/>
      <c r="G246" s="147"/>
      <c r="H246" s="147"/>
      <c r="I246" s="147"/>
      <c r="J246" s="147"/>
      <c r="K246" s="34"/>
    </row>
    <row r="247" spans="1:11" x14ac:dyDescent="0.3">
      <c r="A247" s="34"/>
      <c r="B247" s="34"/>
      <c r="C247" s="34"/>
      <c r="D247" s="147"/>
      <c r="E247" s="147"/>
      <c r="F247" s="147"/>
      <c r="G247" s="147"/>
      <c r="H247" s="147"/>
      <c r="I247" s="147"/>
      <c r="J247" s="147"/>
      <c r="K247" s="34"/>
    </row>
    <row r="248" spans="1:11" x14ac:dyDescent="0.3">
      <c r="A248" s="34"/>
      <c r="B248" s="34"/>
      <c r="C248" s="34"/>
      <c r="D248" s="147"/>
      <c r="E248" s="147"/>
      <c r="F248" s="147"/>
      <c r="G248" s="147"/>
      <c r="H248" s="147"/>
      <c r="I248" s="147"/>
      <c r="J248" s="147"/>
      <c r="K248" s="34"/>
    </row>
    <row r="249" spans="1:11" x14ac:dyDescent="0.3">
      <c r="A249" s="34"/>
      <c r="B249" s="34"/>
      <c r="C249" s="34"/>
      <c r="D249" s="147"/>
      <c r="E249" s="147"/>
      <c r="F249" s="147"/>
      <c r="G249" s="147"/>
      <c r="H249" s="147"/>
      <c r="I249" s="147"/>
      <c r="J249" s="147"/>
      <c r="K249" s="34"/>
    </row>
    <row r="250" spans="1:11" x14ac:dyDescent="0.3">
      <c r="A250" s="34"/>
      <c r="B250" s="34"/>
      <c r="C250" s="34"/>
      <c r="D250" s="147"/>
      <c r="E250" s="147"/>
      <c r="F250" s="147"/>
      <c r="G250" s="147"/>
      <c r="H250" s="147"/>
      <c r="I250" s="147"/>
      <c r="J250" s="147"/>
      <c r="K250" s="34"/>
    </row>
    <row r="251" spans="1:11" x14ac:dyDescent="0.3">
      <c r="A251" s="34"/>
      <c r="B251" s="34"/>
      <c r="C251" s="34"/>
      <c r="D251" s="147"/>
      <c r="E251" s="147"/>
      <c r="F251" s="147"/>
      <c r="G251" s="147"/>
      <c r="H251" s="147"/>
      <c r="I251" s="147"/>
      <c r="J251" s="147"/>
      <c r="K251" s="34"/>
    </row>
    <row r="252" spans="1:11" x14ac:dyDescent="0.3">
      <c r="A252" s="34"/>
      <c r="B252" s="34"/>
      <c r="C252" s="34"/>
      <c r="D252" s="147"/>
      <c r="E252" s="147"/>
      <c r="F252" s="147"/>
      <c r="G252" s="147"/>
      <c r="H252" s="147"/>
      <c r="I252" s="147"/>
      <c r="J252" s="147"/>
      <c r="K252" s="34"/>
    </row>
    <row r="253" spans="1:11" x14ac:dyDescent="0.3">
      <c r="A253" s="34"/>
      <c r="B253" s="34"/>
      <c r="C253" s="34"/>
      <c r="D253" s="147"/>
      <c r="E253" s="147"/>
      <c r="F253" s="147"/>
      <c r="G253" s="147"/>
      <c r="H253" s="147"/>
      <c r="I253" s="147"/>
      <c r="J253" s="147"/>
      <c r="K253" s="34"/>
    </row>
    <row r="254" spans="1:11" x14ac:dyDescent="0.3">
      <c r="A254" s="34"/>
      <c r="B254" s="34"/>
      <c r="C254" s="34"/>
      <c r="D254" s="147"/>
      <c r="E254" s="147"/>
      <c r="F254" s="147"/>
      <c r="G254" s="147"/>
      <c r="H254" s="147"/>
      <c r="I254" s="147"/>
      <c r="J254" s="147"/>
      <c r="K254" s="34"/>
    </row>
    <row r="255" spans="1:11" x14ac:dyDescent="0.3">
      <c r="A255" s="34"/>
      <c r="B255" s="34"/>
      <c r="C255" s="34"/>
      <c r="D255" s="147"/>
      <c r="E255" s="147"/>
      <c r="F255" s="147"/>
      <c r="G255" s="147"/>
      <c r="H255" s="147"/>
      <c r="I255" s="147"/>
      <c r="J255" s="147"/>
      <c r="K255" s="34"/>
    </row>
    <row r="256" spans="1:11" x14ac:dyDescent="0.3">
      <c r="A256" s="34"/>
      <c r="B256" s="34"/>
      <c r="C256" s="34"/>
      <c r="D256" s="147"/>
      <c r="E256" s="147"/>
      <c r="F256" s="147"/>
      <c r="G256" s="147"/>
      <c r="H256" s="147"/>
      <c r="I256" s="147"/>
      <c r="J256" s="147"/>
      <c r="K256" s="34"/>
    </row>
    <row r="257" spans="1:11" x14ac:dyDescent="0.3">
      <c r="A257" s="34"/>
      <c r="B257" s="34"/>
      <c r="C257" s="34"/>
      <c r="D257" s="147"/>
      <c r="E257" s="147"/>
      <c r="F257" s="147"/>
      <c r="G257" s="147"/>
      <c r="H257" s="147"/>
      <c r="I257" s="147"/>
      <c r="J257" s="147"/>
      <c r="K257" s="34"/>
    </row>
    <row r="258" spans="1:11" x14ac:dyDescent="0.3">
      <c r="A258" s="34"/>
      <c r="B258" s="34"/>
      <c r="C258" s="34"/>
      <c r="D258" s="147"/>
      <c r="E258" s="147"/>
      <c r="F258" s="147"/>
      <c r="G258" s="147"/>
      <c r="H258" s="147"/>
      <c r="I258" s="147"/>
      <c r="J258" s="147"/>
      <c r="K258" s="34"/>
    </row>
    <row r="259" spans="1:11" x14ac:dyDescent="0.3">
      <c r="A259" s="34"/>
      <c r="B259" s="34"/>
      <c r="C259" s="34"/>
      <c r="D259" s="147"/>
      <c r="E259" s="147"/>
      <c r="F259" s="147"/>
      <c r="G259" s="147"/>
      <c r="H259" s="147"/>
      <c r="I259" s="147"/>
      <c r="J259" s="147"/>
      <c r="K259" s="34"/>
    </row>
    <row r="260" spans="1:11" x14ac:dyDescent="0.3">
      <c r="A260" s="34"/>
      <c r="B260" s="34"/>
      <c r="C260" s="34"/>
      <c r="D260" s="147"/>
      <c r="E260" s="147"/>
      <c r="F260" s="147"/>
      <c r="G260" s="147"/>
      <c r="H260" s="147"/>
      <c r="I260" s="147"/>
      <c r="J260" s="147"/>
      <c r="K260" s="34"/>
    </row>
    <row r="261" spans="1:11" x14ac:dyDescent="0.3">
      <c r="A261" s="34"/>
      <c r="B261" s="34"/>
      <c r="C261" s="34"/>
      <c r="D261" s="147"/>
      <c r="E261" s="147"/>
      <c r="F261" s="147"/>
      <c r="G261" s="147"/>
      <c r="H261" s="147"/>
      <c r="I261" s="147"/>
      <c r="J261" s="147"/>
      <c r="K261" s="34"/>
    </row>
    <row r="262" spans="1:11" x14ac:dyDescent="0.3">
      <c r="A262" s="34"/>
      <c r="B262" s="34"/>
      <c r="C262" s="34"/>
      <c r="D262" s="147"/>
      <c r="E262" s="147"/>
      <c r="F262" s="147"/>
      <c r="G262" s="147"/>
      <c r="H262" s="147"/>
      <c r="I262" s="147"/>
      <c r="J262" s="147"/>
      <c r="K262" s="34"/>
    </row>
    <row r="263" spans="1:11" x14ac:dyDescent="0.3">
      <c r="A263" s="34"/>
      <c r="B263" s="34"/>
      <c r="C263" s="34"/>
      <c r="D263" s="147"/>
      <c r="E263" s="147"/>
      <c r="F263" s="147"/>
      <c r="G263" s="147"/>
      <c r="H263" s="147"/>
      <c r="I263" s="147"/>
      <c r="J263" s="147"/>
      <c r="K263" s="34"/>
    </row>
    <row r="264" spans="1:11" x14ac:dyDescent="0.3">
      <c r="A264" s="34"/>
      <c r="B264" s="34"/>
      <c r="C264" s="34"/>
      <c r="D264" s="147"/>
      <c r="E264" s="147"/>
      <c r="F264" s="147"/>
      <c r="G264" s="147"/>
      <c r="H264" s="147"/>
      <c r="I264" s="147"/>
      <c r="J264" s="147"/>
      <c r="K264" s="34"/>
    </row>
    <row r="265" spans="1:11" x14ac:dyDescent="0.3">
      <c r="A265" s="34"/>
      <c r="B265" s="34"/>
      <c r="C265" s="34"/>
      <c r="D265" s="147"/>
      <c r="E265" s="147"/>
      <c r="F265" s="147"/>
      <c r="G265" s="147"/>
      <c r="H265" s="147"/>
      <c r="I265" s="147"/>
      <c r="J265" s="147"/>
      <c r="K265" s="34"/>
    </row>
    <row r="266" spans="1:11" x14ac:dyDescent="0.3">
      <c r="A266" s="34"/>
      <c r="B266" s="34"/>
      <c r="C266" s="34"/>
      <c r="D266" s="147"/>
      <c r="E266" s="147"/>
      <c r="F266" s="147"/>
      <c r="G266" s="147"/>
      <c r="H266" s="147"/>
      <c r="I266" s="147"/>
      <c r="J266" s="147"/>
      <c r="K266" s="34"/>
    </row>
    <row r="267" spans="1:11" x14ac:dyDescent="0.3">
      <c r="B267" s="20"/>
      <c r="C267" s="20"/>
      <c r="D267" s="98"/>
      <c r="E267" s="98"/>
      <c r="F267" s="98"/>
      <c r="G267" s="98"/>
      <c r="H267" s="98"/>
      <c r="I267" s="98"/>
      <c r="J267" s="98"/>
      <c r="K267" s="20"/>
    </row>
    <row r="268" spans="1:11" x14ac:dyDescent="0.3">
      <c r="K268" s="20"/>
    </row>
    <row r="269" spans="1:11" x14ac:dyDescent="0.3">
      <c r="K269" s="20"/>
    </row>
    <row r="270" spans="1:11" x14ac:dyDescent="0.3">
      <c r="K270" s="20"/>
    </row>
    <row r="271" spans="1:11" x14ac:dyDescent="0.3">
      <c r="K271" s="20"/>
    </row>
    <row r="272" spans="1:11" x14ac:dyDescent="0.3">
      <c r="K272" s="20"/>
    </row>
    <row r="273" spans="2:11" x14ac:dyDescent="0.3">
      <c r="K273" s="20"/>
    </row>
    <row r="274" spans="2:11" x14ac:dyDescent="0.3">
      <c r="K274" s="20"/>
    </row>
    <row r="275" spans="2:11" x14ac:dyDescent="0.3">
      <c r="K275" s="20"/>
    </row>
    <row r="276" spans="2:11" x14ac:dyDescent="0.3">
      <c r="K276" s="20"/>
    </row>
    <row r="277" spans="2:11" x14ac:dyDescent="0.3">
      <c r="B277" s="20"/>
      <c r="C277" s="20"/>
      <c r="D277" s="98"/>
      <c r="E277" s="98"/>
      <c r="F277" s="98"/>
      <c r="G277" s="98"/>
      <c r="H277" s="98"/>
      <c r="I277" s="98"/>
      <c r="J277" s="98"/>
      <c r="K277" s="20"/>
    </row>
    <row r="278" spans="2:11" x14ac:dyDescent="0.3">
      <c r="B278" s="20"/>
      <c r="C278" s="20"/>
      <c r="D278" s="98"/>
      <c r="E278" s="98"/>
      <c r="F278" s="98"/>
      <c r="G278" s="98"/>
      <c r="H278" s="98"/>
      <c r="I278" s="98"/>
      <c r="J278" s="98"/>
      <c r="K278" s="20"/>
    </row>
    <row r="279" spans="2:11" x14ac:dyDescent="0.3">
      <c r="B279" s="20"/>
      <c r="C279" s="20"/>
      <c r="D279" s="98"/>
      <c r="E279" s="98"/>
      <c r="F279" s="98"/>
      <c r="G279" s="98"/>
      <c r="H279" s="98"/>
      <c r="I279" s="98"/>
      <c r="J279" s="98"/>
      <c r="K279" s="20"/>
    </row>
    <row r="280" spans="2:11" x14ac:dyDescent="0.3">
      <c r="B280" s="20"/>
      <c r="C280" s="20"/>
      <c r="D280" s="98"/>
      <c r="E280" s="98"/>
      <c r="F280" s="98"/>
      <c r="G280" s="98"/>
      <c r="H280" s="98"/>
      <c r="I280" s="98"/>
      <c r="J280" s="98"/>
      <c r="K280" s="20"/>
    </row>
    <row r="281" spans="2:11" x14ac:dyDescent="0.3">
      <c r="B281" s="20"/>
      <c r="C281" s="20"/>
      <c r="D281" s="98"/>
      <c r="E281" s="98"/>
      <c r="F281" s="98"/>
      <c r="G281" s="98"/>
      <c r="H281" s="98"/>
      <c r="I281" s="98"/>
      <c r="J281" s="98"/>
      <c r="K281" s="20"/>
    </row>
    <row r="282" spans="2:11" x14ac:dyDescent="0.3">
      <c r="B282" s="20"/>
      <c r="C282" s="20"/>
      <c r="D282" s="98"/>
      <c r="E282" s="98"/>
      <c r="F282" s="98"/>
      <c r="G282" s="98"/>
      <c r="H282" s="98"/>
      <c r="I282" s="98"/>
      <c r="J282" s="98"/>
      <c r="K282" s="20"/>
    </row>
    <row r="283" spans="2:11" x14ac:dyDescent="0.3">
      <c r="B283" s="20"/>
      <c r="C283" s="20"/>
      <c r="D283" s="98"/>
      <c r="E283" s="98"/>
      <c r="F283" s="98"/>
      <c r="G283" s="98"/>
      <c r="H283" s="98"/>
      <c r="I283" s="98"/>
      <c r="J283" s="98"/>
      <c r="K283" s="20"/>
    </row>
    <row r="284" spans="2:11" x14ac:dyDescent="0.3">
      <c r="B284" s="20"/>
      <c r="C284" s="20"/>
      <c r="D284" s="98"/>
      <c r="E284" s="98"/>
      <c r="F284" s="98"/>
      <c r="G284" s="98"/>
      <c r="H284" s="98"/>
      <c r="I284" s="98"/>
      <c r="J284" s="98"/>
      <c r="K284" s="20"/>
    </row>
    <row r="285" spans="2:11" x14ac:dyDescent="0.3">
      <c r="B285" s="20"/>
      <c r="C285" s="20"/>
      <c r="D285" s="98"/>
      <c r="E285" s="98"/>
      <c r="F285" s="98"/>
      <c r="G285" s="98"/>
      <c r="H285" s="98"/>
      <c r="I285" s="98"/>
      <c r="J285" s="98"/>
      <c r="K285" s="20"/>
    </row>
    <row r="286" spans="2:11" x14ac:dyDescent="0.3">
      <c r="B286" s="20"/>
      <c r="C286" s="20"/>
      <c r="D286" s="98"/>
      <c r="E286" s="98"/>
      <c r="F286" s="98"/>
      <c r="G286" s="98"/>
      <c r="H286" s="98"/>
      <c r="I286" s="98"/>
      <c r="J286" s="98"/>
      <c r="K286" s="20"/>
    </row>
    <row r="287" spans="2:11" x14ac:dyDescent="0.3">
      <c r="B287" s="20"/>
      <c r="C287" s="20"/>
      <c r="D287" s="98"/>
      <c r="E287" s="98"/>
      <c r="F287" s="98"/>
      <c r="G287" s="98"/>
      <c r="H287" s="98"/>
      <c r="I287" s="98"/>
      <c r="J287" s="98"/>
      <c r="K287" s="20"/>
    </row>
    <row r="288" spans="2:11" x14ac:dyDescent="0.3">
      <c r="B288" s="20"/>
      <c r="C288" s="20"/>
      <c r="D288" s="98"/>
      <c r="E288" s="98"/>
      <c r="F288" s="98"/>
      <c r="G288" s="98"/>
      <c r="H288" s="98"/>
      <c r="I288" s="98"/>
      <c r="J288" s="98"/>
      <c r="K288" s="20"/>
    </row>
    <row r="289" spans="2:11" x14ac:dyDescent="0.3">
      <c r="B289" s="20"/>
      <c r="C289" s="20"/>
      <c r="D289" s="98"/>
      <c r="E289" s="98"/>
      <c r="F289" s="98"/>
      <c r="G289" s="98"/>
      <c r="H289" s="98"/>
      <c r="I289" s="98"/>
      <c r="J289" s="98"/>
      <c r="K289" s="20"/>
    </row>
    <row r="290" spans="2:11" x14ac:dyDescent="0.3">
      <c r="B290" s="20"/>
      <c r="C290" s="20"/>
      <c r="D290" s="98"/>
      <c r="E290" s="98"/>
      <c r="F290" s="98"/>
      <c r="G290" s="98"/>
      <c r="H290" s="98"/>
      <c r="I290" s="98"/>
      <c r="J290" s="98"/>
      <c r="K290" s="20"/>
    </row>
    <row r="291" spans="2:11" x14ac:dyDescent="0.3">
      <c r="B291" s="20"/>
      <c r="C291" s="20"/>
      <c r="D291" s="98"/>
      <c r="E291" s="98"/>
      <c r="F291" s="98"/>
      <c r="G291" s="98"/>
      <c r="H291" s="98"/>
      <c r="I291" s="98"/>
      <c r="J291" s="98"/>
      <c r="K291" s="20"/>
    </row>
    <row r="292" spans="2:11" x14ac:dyDescent="0.3">
      <c r="B292" s="20"/>
      <c r="C292" s="20"/>
      <c r="D292" s="98"/>
      <c r="E292" s="98"/>
      <c r="F292" s="98"/>
      <c r="G292" s="98"/>
      <c r="H292" s="98"/>
      <c r="I292" s="98"/>
      <c r="J292" s="98"/>
      <c r="K292" s="20"/>
    </row>
    <row r="293" spans="2:11" x14ac:dyDescent="0.3">
      <c r="B293" s="20"/>
      <c r="C293" s="20"/>
      <c r="D293" s="98"/>
      <c r="E293" s="98"/>
      <c r="F293" s="98"/>
      <c r="G293" s="98"/>
      <c r="H293" s="98"/>
      <c r="I293" s="98"/>
      <c r="J293" s="98"/>
      <c r="K293" s="20"/>
    </row>
    <row r="294" spans="2:11" x14ac:dyDescent="0.3">
      <c r="B294" s="20"/>
      <c r="C294" s="20"/>
      <c r="D294" s="98"/>
      <c r="E294" s="98"/>
      <c r="F294" s="98"/>
      <c r="G294" s="98"/>
      <c r="H294" s="98"/>
      <c r="I294" s="98"/>
      <c r="J294" s="98"/>
      <c r="K294" s="20"/>
    </row>
    <row r="295" spans="2:11" x14ac:dyDescent="0.3">
      <c r="B295" s="20"/>
      <c r="C295" s="20"/>
      <c r="D295" s="98"/>
      <c r="E295" s="98"/>
      <c r="F295" s="98"/>
      <c r="G295" s="98"/>
      <c r="H295" s="98"/>
      <c r="I295" s="98"/>
      <c r="J295" s="98"/>
      <c r="K295" s="20"/>
    </row>
    <row r="296" spans="2:11" x14ac:dyDescent="0.3">
      <c r="B296" s="20"/>
      <c r="C296" s="20"/>
      <c r="D296" s="98"/>
      <c r="E296" s="98"/>
      <c r="F296" s="98"/>
      <c r="G296" s="98"/>
      <c r="H296" s="98"/>
      <c r="I296" s="98"/>
      <c r="J296" s="98"/>
      <c r="K296" s="20"/>
    </row>
    <row r="297" spans="2:11" x14ac:dyDescent="0.3">
      <c r="B297" s="20"/>
      <c r="C297" s="20"/>
      <c r="D297" s="98"/>
      <c r="E297" s="98"/>
      <c r="F297" s="98"/>
      <c r="G297" s="98"/>
      <c r="H297" s="98"/>
      <c r="I297" s="98"/>
      <c r="J297" s="98"/>
      <c r="K297" s="20"/>
    </row>
    <row r="298" spans="2:11" x14ac:dyDescent="0.3">
      <c r="B298" s="20"/>
      <c r="C298" s="20"/>
      <c r="D298" s="98"/>
      <c r="E298" s="98"/>
      <c r="F298" s="98"/>
      <c r="G298" s="98"/>
      <c r="H298" s="98"/>
      <c r="I298" s="98"/>
      <c r="J298" s="98"/>
      <c r="K298" s="20"/>
    </row>
    <row r="299" spans="2:11" x14ac:dyDescent="0.3">
      <c r="B299" s="20"/>
      <c r="C299" s="20"/>
      <c r="D299" s="98"/>
      <c r="E299" s="98"/>
      <c r="F299" s="98"/>
      <c r="G299" s="98"/>
      <c r="H299" s="98"/>
      <c r="I299" s="98"/>
      <c r="J299" s="98"/>
      <c r="K299" s="20"/>
    </row>
    <row r="300" spans="2:11" x14ac:dyDescent="0.3">
      <c r="B300" s="20"/>
      <c r="C300" s="20"/>
      <c r="D300" s="98"/>
      <c r="E300" s="98"/>
      <c r="F300" s="98"/>
      <c r="G300" s="98"/>
      <c r="H300" s="98"/>
      <c r="I300" s="98"/>
      <c r="J300" s="98"/>
      <c r="K300" s="20"/>
    </row>
    <row r="301" spans="2:11" x14ac:dyDescent="0.3">
      <c r="B301" s="20"/>
      <c r="C301" s="20"/>
      <c r="D301" s="98"/>
      <c r="E301" s="98"/>
      <c r="F301" s="98"/>
      <c r="G301" s="98"/>
      <c r="H301" s="98"/>
      <c r="I301" s="98"/>
      <c r="J301" s="98"/>
      <c r="K301" s="20"/>
    </row>
    <row r="302" spans="2:11" x14ac:dyDescent="0.3">
      <c r="B302" s="20"/>
      <c r="C302" s="20"/>
      <c r="D302" s="98"/>
      <c r="E302" s="98"/>
      <c r="F302" s="98"/>
      <c r="G302" s="98"/>
      <c r="H302" s="98"/>
      <c r="I302" s="98"/>
      <c r="J302" s="98"/>
      <c r="K302" s="20"/>
    </row>
    <row r="303" spans="2:11" x14ac:dyDescent="0.3">
      <c r="B303" s="20"/>
      <c r="C303" s="20"/>
      <c r="D303" s="98"/>
      <c r="E303" s="98"/>
      <c r="F303" s="98"/>
      <c r="G303" s="98"/>
      <c r="H303" s="98"/>
      <c r="I303" s="98"/>
      <c r="J303" s="98"/>
      <c r="K303" s="20"/>
    </row>
    <row r="304" spans="2:11" x14ac:dyDescent="0.3">
      <c r="B304" s="20"/>
      <c r="C304" s="20"/>
      <c r="D304" s="98"/>
      <c r="E304" s="98"/>
      <c r="F304" s="98"/>
      <c r="G304" s="98"/>
      <c r="H304" s="98"/>
      <c r="I304" s="98"/>
      <c r="J304" s="98"/>
      <c r="K304" s="20"/>
    </row>
    <row r="305" spans="2:11" x14ac:dyDescent="0.3">
      <c r="B305" s="20"/>
      <c r="C305" s="20"/>
      <c r="D305" s="98"/>
      <c r="E305" s="98"/>
      <c r="F305" s="98"/>
      <c r="G305" s="98"/>
      <c r="H305" s="98"/>
      <c r="I305" s="98"/>
      <c r="J305" s="98"/>
      <c r="K305" s="20"/>
    </row>
  </sheetData>
  <mergeCells count="6">
    <mergeCell ref="A78:I78"/>
    <mergeCell ref="A79:I79"/>
    <mergeCell ref="A1:B1"/>
    <mergeCell ref="E2:J2"/>
    <mergeCell ref="E3:J3"/>
    <mergeCell ref="C2:C4"/>
  </mergeCells>
  <pageMargins left="0.7" right="0.7" top="0.75" bottom="0.75" header="0.3" footer="0.3"/>
  <pageSetup scale="5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312"/>
  <sheetViews>
    <sheetView zoomScale="80" zoomScaleNormal="80" workbookViewId="0">
      <selection activeCell="B17" sqref="B17"/>
    </sheetView>
  </sheetViews>
  <sheetFormatPr defaultColWidth="9.109375" defaultRowHeight="14.4" x14ac:dyDescent="0.3"/>
  <cols>
    <col min="1" max="1" width="4" style="20" customWidth="1"/>
    <col min="2" max="2" width="88.109375" style="38" bestFit="1" customWidth="1"/>
    <col min="3" max="9" width="11.5546875" style="97" bestFit="1" customWidth="1"/>
    <col min="10" max="10" width="9.109375" style="38"/>
    <col min="11" max="16384" width="9.109375" style="20"/>
  </cols>
  <sheetData>
    <row r="1" spans="1:10" ht="15.75" x14ac:dyDescent="0.25">
      <c r="A1" s="394" t="str">
        <f>"DFAST-14A - Regulatory Capital Transitions Schedule:"&amp;" "&amp;CoverSheet!$D$4&amp;" ("&amp;CoverSheet!$B$15&amp; " Scenario)"</f>
        <v>DFAST-14A - Regulatory Capital Transitions Schedule:  (Supervisory Baseline Scenario)</v>
      </c>
      <c r="B1" s="395"/>
      <c r="C1" s="398"/>
      <c r="D1" s="398"/>
      <c r="E1" s="398"/>
      <c r="F1" s="398"/>
      <c r="G1" s="398"/>
      <c r="H1" s="398"/>
      <c r="I1" s="398"/>
      <c r="J1" s="20"/>
    </row>
    <row r="2" spans="1:10" s="238" customFormat="1" ht="15.6" x14ac:dyDescent="0.3">
      <c r="C2" s="399" t="s">
        <v>256</v>
      </c>
      <c r="D2" s="239"/>
      <c r="E2" s="239"/>
      <c r="F2" s="239"/>
      <c r="G2" s="239"/>
      <c r="H2" s="239"/>
      <c r="I2" s="239"/>
    </row>
    <row r="3" spans="1:10" s="238" customFormat="1" ht="15.6" x14ac:dyDescent="0.3">
      <c r="A3" s="240"/>
      <c r="B3" s="240"/>
      <c r="C3" s="399"/>
      <c r="D3" s="400" t="s">
        <v>89</v>
      </c>
      <c r="E3" s="400"/>
      <c r="F3" s="400"/>
      <c r="G3" s="400"/>
      <c r="H3" s="400"/>
      <c r="I3" s="400"/>
    </row>
    <row r="4" spans="1:10" s="238" customFormat="1" ht="18" x14ac:dyDescent="0.25">
      <c r="A4" s="241"/>
      <c r="B4" s="15" t="s">
        <v>257</v>
      </c>
      <c r="C4" s="242" t="s">
        <v>88</v>
      </c>
      <c r="D4" s="243" t="s">
        <v>90</v>
      </c>
      <c r="E4" s="243" t="s">
        <v>91</v>
      </c>
      <c r="F4" s="243" t="s">
        <v>92</v>
      </c>
      <c r="G4" s="243" t="s">
        <v>93</v>
      </c>
      <c r="H4" s="243" t="s">
        <v>94</v>
      </c>
      <c r="I4" s="316" t="s">
        <v>95</v>
      </c>
    </row>
    <row r="5" spans="1:10" s="238" customFormat="1" ht="15.75" x14ac:dyDescent="0.25">
      <c r="A5" s="240"/>
      <c r="B5" s="188"/>
      <c r="C5" s="244"/>
      <c r="D5" s="245"/>
      <c r="E5" s="245"/>
      <c r="F5" s="245"/>
      <c r="G5" s="245"/>
      <c r="H5" s="245"/>
      <c r="I5" s="245"/>
    </row>
    <row r="6" spans="1:10" s="238" customFormat="1" ht="15.75" x14ac:dyDescent="0.25">
      <c r="A6" s="246" t="s">
        <v>258</v>
      </c>
      <c r="B6" s="188"/>
      <c r="C6" s="244"/>
      <c r="D6" s="245"/>
      <c r="E6" s="245"/>
      <c r="F6" s="245"/>
      <c r="G6" s="245"/>
      <c r="H6" s="245"/>
      <c r="I6" s="245"/>
    </row>
    <row r="7" spans="1:10" s="214" customFormat="1" ht="15" x14ac:dyDescent="0.25">
      <c r="A7" s="214">
        <v>1</v>
      </c>
      <c r="B7" s="247" t="s">
        <v>215</v>
      </c>
      <c r="C7" s="141">
        <f t="shared" ref="C7:I7" si="0">SUM(C8,C32)</f>
        <v>0</v>
      </c>
      <c r="D7" s="141">
        <f t="shared" si="0"/>
        <v>0</v>
      </c>
      <c r="E7" s="141">
        <f t="shared" si="0"/>
        <v>0</v>
      </c>
      <c r="F7" s="141">
        <f t="shared" si="0"/>
        <v>0</v>
      </c>
      <c r="G7" s="141">
        <f t="shared" si="0"/>
        <v>0</v>
      </c>
      <c r="H7" s="141">
        <f t="shared" si="0"/>
        <v>0</v>
      </c>
      <c r="I7" s="304">
        <f t="shared" si="0"/>
        <v>0</v>
      </c>
    </row>
    <row r="8" spans="1:10" s="214" customFormat="1" ht="15" x14ac:dyDescent="0.25">
      <c r="A8" s="214">
        <v>2</v>
      </c>
      <c r="B8" s="248" t="s">
        <v>259</v>
      </c>
      <c r="C8" s="141">
        <f>SUM(C9:C10)+SUM(C12:C13)+SUM(C15:C18)+SUM(C20:C25)+SUM(C27:C30)</f>
        <v>0</v>
      </c>
      <c r="D8" s="141">
        <f t="shared" ref="D8:I8" si="1">SUM(D9:D10)+SUM(D12:D13)+SUM(D15:D18)+SUM(D20:D25)+SUM(D27:D30)</f>
        <v>0</v>
      </c>
      <c r="E8" s="141">
        <f t="shared" si="1"/>
        <v>0</v>
      </c>
      <c r="F8" s="141">
        <f t="shared" si="1"/>
        <v>0</v>
      </c>
      <c r="G8" s="141">
        <f t="shared" si="1"/>
        <v>0</v>
      </c>
      <c r="H8" s="141">
        <f t="shared" si="1"/>
        <v>0</v>
      </c>
      <c r="I8" s="304">
        <f t="shared" si="1"/>
        <v>0</v>
      </c>
    </row>
    <row r="9" spans="1:10" s="214" customFormat="1" ht="15" x14ac:dyDescent="0.25">
      <c r="A9" s="214">
        <v>3</v>
      </c>
      <c r="B9" s="249" t="s">
        <v>260</v>
      </c>
      <c r="C9" s="250"/>
      <c r="D9" s="250"/>
      <c r="E9" s="250"/>
      <c r="F9" s="250"/>
      <c r="G9" s="250"/>
      <c r="H9" s="250"/>
      <c r="I9" s="317"/>
    </row>
    <row r="10" spans="1:10" s="214" customFormat="1" ht="15" x14ac:dyDescent="0.25">
      <c r="A10" s="251">
        <v>4</v>
      </c>
      <c r="B10" s="249" t="s">
        <v>261</v>
      </c>
      <c r="C10" s="250"/>
      <c r="D10" s="250"/>
      <c r="E10" s="250"/>
      <c r="F10" s="250"/>
      <c r="G10" s="250"/>
      <c r="H10" s="250"/>
      <c r="I10" s="317"/>
    </row>
    <row r="11" spans="1:10" s="214" customFormat="1" ht="15" x14ac:dyDescent="0.25">
      <c r="B11" s="249" t="s">
        <v>262</v>
      </c>
      <c r="C11" s="252"/>
      <c r="D11" s="252"/>
      <c r="E11" s="252"/>
      <c r="F11" s="252"/>
      <c r="G11" s="252"/>
      <c r="H11" s="252"/>
      <c r="I11" s="318"/>
    </row>
    <row r="12" spans="1:10" s="214" customFormat="1" ht="15" x14ac:dyDescent="0.25">
      <c r="A12" s="251">
        <v>5</v>
      </c>
      <c r="B12" s="221" t="s">
        <v>263</v>
      </c>
      <c r="C12" s="250"/>
      <c r="D12" s="250"/>
      <c r="E12" s="250"/>
      <c r="F12" s="250"/>
      <c r="G12" s="250"/>
      <c r="H12" s="250"/>
      <c r="I12" s="317"/>
    </row>
    <row r="13" spans="1:10" s="214" customFormat="1" ht="15" x14ac:dyDescent="0.25">
      <c r="A13" s="251">
        <v>6</v>
      </c>
      <c r="B13" s="221" t="s">
        <v>264</v>
      </c>
      <c r="C13" s="250"/>
      <c r="D13" s="250"/>
      <c r="E13" s="250"/>
      <c r="F13" s="250"/>
      <c r="G13" s="250"/>
      <c r="H13" s="250"/>
      <c r="I13" s="317"/>
    </row>
    <row r="14" spans="1:10" s="214" customFormat="1" ht="15" x14ac:dyDescent="0.25">
      <c r="B14" s="249" t="s">
        <v>265</v>
      </c>
      <c r="C14" s="253"/>
      <c r="D14" s="253"/>
      <c r="E14" s="253"/>
      <c r="F14" s="253"/>
      <c r="G14" s="253"/>
      <c r="H14" s="253"/>
      <c r="I14" s="319"/>
    </row>
    <row r="15" spans="1:10" s="214" customFormat="1" ht="15" x14ac:dyDescent="0.25">
      <c r="A15" s="251">
        <v>7</v>
      </c>
      <c r="B15" s="221" t="s">
        <v>266</v>
      </c>
      <c r="C15" s="250"/>
      <c r="D15" s="250"/>
      <c r="E15" s="250"/>
      <c r="F15" s="250"/>
      <c r="G15" s="250"/>
      <c r="H15" s="250"/>
      <c r="I15" s="317"/>
    </row>
    <row r="16" spans="1:10" s="214" customFormat="1" ht="15" x14ac:dyDescent="0.25">
      <c r="A16" s="251">
        <v>8</v>
      </c>
      <c r="B16" s="221" t="s">
        <v>267</v>
      </c>
      <c r="C16" s="250"/>
      <c r="D16" s="250"/>
      <c r="E16" s="250"/>
      <c r="F16" s="250"/>
      <c r="G16" s="250"/>
      <c r="H16" s="250"/>
      <c r="I16" s="317"/>
    </row>
    <row r="17" spans="1:9" s="214" customFormat="1" ht="15" x14ac:dyDescent="0.25">
      <c r="A17" s="251">
        <v>9</v>
      </c>
      <c r="B17" s="221" t="s">
        <v>98</v>
      </c>
      <c r="C17" s="250"/>
      <c r="D17" s="250"/>
      <c r="E17" s="250"/>
      <c r="F17" s="250"/>
      <c r="G17" s="250"/>
      <c r="H17" s="250"/>
      <c r="I17" s="317"/>
    </row>
    <row r="18" spans="1:9" s="214" customFormat="1" ht="15" x14ac:dyDescent="0.25">
      <c r="A18" s="251">
        <v>10</v>
      </c>
      <c r="B18" s="221" t="s">
        <v>268</v>
      </c>
      <c r="C18" s="250"/>
      <c r="D18" s="250"/>
      <c r="E18" s="250"/>
      <c r="F18" s="250"/>
      <c r="G18" s="250"/>
      <c r="H18" s="250"/>
      <c r="I18" s="317"/>
    </row>
    <row r="19" spans="1:9" s="214" customFormat="1" ht="15" x14ac:dyDescent="0.25">
      <c r="B19" s="249" t="s">
        <v>269</v>
      </c>
      <c r="C19" s="253"/>
      <c r="D19" s="253"/>
      <c r="E19" s="253"/>
      <c r="F19" s="253"/>
      <c r="G19" s="253"/>
      <c r="H19" s="253"/>
      <c r="I19" s="319"/>
    </row>
    <row r="20" spans="1:9" s="214" customFormat="1" ht="15" x14ac:dyDescent="0.25">
      <c r="A20" s="251">
        <v>11</v>
      </c>
      <c r="B20" s="221" t="s">
        <v>270</v>
      </c>
      <c r="C20" s="250"/>
      <c r="D20" s="250"/>
      <c r="E20" s="250"/>
      <c r="F20" s="250"/>
      <c r="G20" s="250"/>
      <c r="H20" s="250"/>
      <c r="I20" s="317"/>
    </row>
    <row r="21" spans="1:9" s="214" customFormat="1" ht="15" x14ac:dyDescent="0.25">
      <c r="A21" s="251">
        <v>12</v>
      </c>
      <c r="B21" s="221" t="s">
        <v>267</v>
      </c>
      <c r="C21" s="250"/>
      <c r="D21" s="250"/>
      <c r="E21" s="250"/>
      <c r="F21" s="250"/>
      <c r="G21" s="250"/>
      <c r="H21" s="250"/>
      <c r="I21" s="317"/>
    </row>
    <row r="22" spans="1:9" s="214" customFormat="1" ht="15" x14ac:dyDescent="0.25">
      <c r="A22" s="251">
        <v>13</v>
      </c>
      <c r="B22" s="221" t="s">
        <v>98</v>
      </c>
      <c r="C22" s="250"/>
      <c r="D22" s="250"/>
      <c r="E22" s="250"/>
      <c r="F22" s="250"/>
      <c r="G22" s="250"/>
      <c r="H22" s="250"/>
      <c r="I22" s="317"/>
    </row>
    <row r="23" spans="1:9" s="214" customFormat="1" ht="15" x14ac:dyDescent="0.25">
      <c r="A23" s="214">
        <v>14</v>
      </c>
      <c r="B23" s="221" t="s">
        <v>268</v>
      </c>
      <c r="C23" s="250"/>
      <c r="D23" s="250"/>
      <c r="E23" s="250"/>
      <c r="F23" s="250"/>
      <c r="G23" s="250"/>
      <c r="H23" s="250"/>
      <c r="I23" s="317"/>
    </row>
    <row r="24" spans="1:9" s="214" customFormat="1" ht="15" x14ac:dyDescent="0.25">
      <c r="A24" s="214">
        <v>15</v>
      </c>
      <c r="B24" s="249" t="s">
        <v>271</v>
      </c>
      <c r="C24" s="250"/>
      <c r="D24" s="250"/>
      <c r="E24" s="250"/>
      <c r="F24" s="250"/>
      <c r="G24" s="250"/>
      <c r="H24" s="250"/>
      <c r="I24" s="317"/>
    </row>
    <row r="25" spans="1:9" s="214" customFormat="1" ht="15" x14ac:dyDescent="0.25">
      <c r="A25" s="214">
        <v>16</v>
      </c>
      <c r="B25" s="249" t="s">
        <v>272</v>
      </c>
      <c r="C25" s="250"/>
      <c r="D25" s="250"/>
      <c r="E25" s="250"/>
      <c r="F25" s="250"/>
      <c r="G25" s="250"/>
      <c r="H25" s="250"/>
      <c r="I25" s="317"/>
    </row>
    <row r="26" spans="1:9" s="214" customFormat="1" ht="15" x14ac:dyDescent="0.25">
      <c r="B26" s="249" t="s">
        <v>99</v>
      </c>
      <c r="C26" s="252"/>
      <c r="D26" s="252"/>
      <c r="E26" s="252"/>
      <c r="F26" s="252"/>
      <c r="G26" s="252"/>
      <c r="H26" s="252"/>
      <c r="I26" s="318"/>
    </row>
    <row r="27" spans="1:9" s="214" customFormat="1" ht="15" x14ac:dyDescent="0.25">
      <c r="A27" s="251">
        <v>17</v>
      </c>
      <c r="B27" s="221" t="s">
        <v>263</v>
      </c>
      <c r="C27" s="250"/>
      <c r="D27" s="250"/>
      <c r="E27" s="250"/>
      <c r="F27" s="250"/>
      <c r="G27" s="250"/>
      <c r="H27" s="250"/>
      <c r="I27" s="317"/>
    </row>
    <row r="28" spans="1:9" s="214" customFormat="1" ht="15" x14ac:dyDescent="0.25">
      <c r="A28" s="251">
        <v>18</v>
      </c>
      <c r="B28" s="221" t="s">
        <v>264</v>
      </c>
      <c r="C28" s="250"/>
      <c r="D28" s="250"/>
      <c r="E28" s="250"/>
      <c r="F28" s="250"/>
      <c r="G28" s="250"/>
      <c r="H28" s="250"/>
      <c r="I28" s="317"/>
    </row>
    <row r="29" spans="1:9" s="214" customFormat="1" ht="15" x14ac:dyDescent="0.25">
      <c r="A29" s="251">
        <v>19</v>
      </c>
      <c r="B29" s="221" t="s">
        <v>273</v>
      </c>
      <c r="C29" s="250"/>
      <c r="D29" s="250"/>
      <c r="E29" s="250"/>
      <c r="F29" s="250"/>
      <c r="G29" s="250"/>
      <c r="H29" s="250"/>
      <c r="I29" s="317"/>
    </row>
    <row r="30" spans="1:9" s="285" customFormat="1" ht="15" x14ac:dyDescent="0.25">
      <c r="A30" s="282">
        <v>20</v>
      </c>
      <c r="B30" s="283" t="s">
        <v>335</v>
      </c>
      <c r="C30" s="284"/>
      <c r="D30" s="284"/>
      <c r="E30" s="284"/>
      <c r="F30" s="284"/>
      <c r="G30" s="284"/>
      <c r="H30" s="284"/>
      <c r="I30" s="317"/>
    </row>
    <row r="31" spans="1:9" s="285" customFormat="1" ht="15" x14ac:dyDescent="0.25">
      <c r="A31" s="282">
        <v>21</v>
      </c>
      <c r="B31" s="283" t="s">
        <v>336</v>
      </c>
      <c r="C31" s="284"/>
      <c r="D31" s="284"/>
      <c r="E31" s="284"/>
      <c r="F31" s="284"/>
      <c r="G31" s="284"/>
      <c r="H31" s="284"/>
      <c r="I31" s="317"/>
    </row>
    <row r="32" spans="1:9" s="214" customFormat="1" ht="15" x14ac:dyDescent="0.25">
      <c r="A32" s="214">
        <v>22</v>
      </c>
      <c r="B32" s="248" t="s">
        <v>274</v>
      </c>
      <c r="C32" s="141">
        <f>C31+SUM(C33:C38)+SUM(C40:C45)</f>
        <v>0</v>
      </c>
      <c r="D32" s="141">
        <f t="shared" ref="D32:I32" si="2">D31+SUM(D33:D38)+SUM(D40:D45)</f>
        <v>0</v>
      </c>
      <c r="E32" s="141">
        <f t="shared" si="2"/>
        <v>0</v>
      </c>
      <c r="F32" s="141">
        <f t="shared" si="2"/>
        <v>0</v>
      </c>
      <c r="G32" s="141">
        <f t="shared" si="2"/>
        <v>0</v>
      </c>
      <c r="H32" s="141">
        <f t="shared" si="2"/>
        <v>0</v>
      </c>
      <c r="I32" s="304">
        <f t="shared" si="2"/>
        <v>0</v>
      </c>
    </row>
    <row r="33" spans="1:10" s="214" customFormat="1" ht="15" x14ac:dyDescent="0.25">
      <c r="A33" s="214">
        <v>23</v>
      </c>
      <c r="B33" s="249" t="s">
        <v>275</v>
      </c>
      <c r="C33" s="250"/>
      <c r="D33" s="250"/>
      <c r="E33" s="250"/>
      <c r="F33" s="250"/>
      <c r="G33" s="250"/>
      <c r="H33" s="250"/>
      <c r="I33" s="317"/>
    </row>
    <row r="34" spans="1:10" s="214" customFormat="1" ht="15" x14ac:dyDescent="0.25">
      <c r="A34" s="214">
        <v>24</v>
      </c>
      <c r="B34" s="249" t="s">
        <v>276</v>
      </c>
      <c r="C34" s="250"/>
      <c r="D34" s="250"/>
      <c r="E34" s="250"/>
      <c r="F34" s="250"/>
      <c r="G34" s="250"/>
      <c r="H34" s="250"/>
      <c r="I34" s="317"/>
    </row>
    <row r="35" spans="1:10" s="214" customFormat="1" ht="15" x14ac:dyDescent="0.25">
      <c r="A35" s="214">
        <v>25</v>
      </c>
      <c r="B35" s="249" t="s">
        <v>277</v>
      </c>
      <c r="C35" s="250"/>
      <c r="D35" s="250"/>
      <c r="E35" s="250"/>
      <c r="F35" s="250"/>
      <c r="G35" s="250"/>
      <c r="H35" s="250"/>
      <c r="I35" s="317"/>
    </row>
    <row r="36" spans="1:10" s="214" customFormat="1" ht="15" x14ac:dyDescent="0.25">
      <c r="A36" s="214">
        <v>26</v>
      </c>
      <c r="B36" s="249" t="s">
        <v>278</v>
      </c>
      <c r="C36" s="250"/>
      <c r="D36" s="250"/>
      <c r="E36" s="250"/>
      <c r="F36" s="250"/>
      <c r="G36" s="250"/>
      <c r="H36" s="250"/>
      <c r="I36" s="317"/>
    </row>
    <row r="37" spans="1:10" s="214" customFormat="1" ht="15" x14ac:dyDescent="0.25">
      <c r="A37" s="214">
        <v>27</v>
      </c>
      <c r="B37" s="249" t="s">
        <v>279</v>
      </c>
      <c r="C37" s="250"/>
      <c r="D37" s="250"/>
      <c r="E37" s="250"/>
      <c r="F37" s="250"/>
      <c r="G37" s="250"/>
      <c r="H37" s="250"/>
      <c r="I37" s="317"/>
    </row>
    <row r="38" spans="1:10" s="214" customFormat="1" ht="15" x14ac:dyDescent="0.25">
      <c r="A38" s="214">
        <v>28</v>
      </c>
      <c r="B38" s="249" t="s">
        <v>280</v>
      </c>
      <c r="C38" s="250"/>
      <c r="D38" s="250"/>
      <c r="E38" s="250"/>
      <c r="F38" s="250"/>
      <c r="G38" s="250"/>
      <c r="H38" s="250"/>
      <c r="I38" s="317"/>
    </row>
    <row r="39" spans="1:10" s="214" customFormat="1" x14ac:dyDescent="0.3">
      <c r="B39" s="281" t="s">
        <v>281</v>
      </c>
      <c r="C39" s="253"/>
      <c r="D39" s="253"/>
      <c r="E39" s="253"/>
      <c r="F39" s="253"/>
      <c r="G39" s="253"/>
      <c r="H39" s="253"/>
      <c r="I39" s="319"/>
    </row>
    <row r="40" spans="1:10" s="214" customFormat="1" x14ac:dyDescent="0.3">
      <c r="A40" s="251">
        <v>29</v>
      </c>
      <c r="B40" s="221" t="s">
        <v>282</v>
      </c>
      <c r="C40" s="250"/>
      <c r="D40" s="250"/>
      <c r="E40" s="250"/>
      <c r="F40" s="250"/>
      <c r="G40" s="250"/>
      <c r="H40" s="250"/>
      <c r="I40" s="317"/>
    </row>
    <row r="41" spans="1:10" s="214" customFormat="1" x14ac:dyDescent="0.3">
      <c r="A41" s="251">
        <v>30</v>
      </c>
      <c r="B41" s="221" t="s">
        <v>283</v>
      </c>
      <c r="C41" s="250"/>
      <c r="D41" s="250"/>
      <c r="E41" s="250"/>
      <c r="F41" s="250"/>
      <c r="G41" s="250"/>
      <c r="H41" s="250"/>
      <c r="I41" s="317"/>
    </row>
    <row r="42" spans="1:10" s="214" customFormat="1" x14ac:dyDescent="0.3">
      <c r="A42" s="214">
        <v>31</v>
      </c>
      <c r="B42" s="221" t="s">
        <v>284</v>
      </c>
      <c r="C42" s="250"/>
      <c r="D42" s="250"/>
      <c r="E42" s="250"/>
      <c r="F42" s="250"/>
      <c r="G42" s="250"/>
      <c r="H42" s="250"/>
      <c r="I42" s="317"/>
    </row>
    <row r="43" spans="1:10" s="214" customFormat="1" x14ac:dyDescent="0.3">
      <c r="A43" s="214">
        <v>32</v>
      </c>
      <c r="B43" s="221" t="s">
        <v>285</v>
      </c>
      <c r="C43" s="250"/>
      <c r="D43" s="250"/>
      <c r="E43" s="250"/>
      <c r="F43" s="250"/>
      <c r="G43" s="250"/>
      <c r="H43" s="250"/>
      <c r="I43" s="317"/>
    </row>
    <row r="44" spans="1:10" s="214" customFormat="1" x14ac:dyDescent="0.3">
      <c r="A44" s="214">
        <v>33</v>
      </c>
      <c r="B44" s="249" t="s">
        <v>286</v>
      </c>
      <c r="C44" s="250"/>
      <c r="D44" s="250"/>
      <c r="E44" s="250"/>
      <c r="F44" s="250"/>
      <c r="G44" s="250"/>
      <c r="H44" s="250"/>
      <c r="I44" s="317"/>
    </row>
    <row r="45" spans="1:10" s="214" customFormat="1" x14ac:dyDescent="0.3">
      <c r="A45" s="214">
        <v>34</v>
      </c>
      <c r="B45" s="249" t="s">
        <v>287</v>
      </c>
      <c r="C45" s="250"/>
      <c r="D45" s="250"/>
      <c r="E45" s="250"/>
      <c r="F45" s="250"/>
      <c r="G45" s="250"/>
      <c r="H45" s="250"/>
      <c r="I45" s="317"/>
    </row>
    <row r="46" spans="1:10" s="214" customFormat="1" x14ac:dyDescent="0.3">
      <c r="B46" s="247"/>
      <c r="C46" s="254"/>
      <c r="D46" s="254"/>
      <c r="E46" s="254"/>
      <c r="F46" s="254"/>
      <c r="G46" s="254"/>
      <c r="H46" s="254"/>
      <c r="I46" s="320"/>
    </row>
    <row r="47" spans="1:10" x14ac:dyDescent="0.3">
      <c r="A47" s="246" t="s">
        <v>288</v>
      </c>
      <c r="B47" s="202"/>
      <c r="C47" s="253"/>
      <c r="D47" s="253"/>
      <c r="E47" s="253"/>
      <c r="F47" s="253"/>
      <c r="G47" s="253"/>
      <c r="H47" s="253"/>
      <c r="I47" s="319"/>
      <c r="J47" s="20"/>
    </row>
    <row r="48" spans="1:10" s="214" customFormat="1" x14ac:dyDescent="0.3">
      <c r="A48" s="20">
        <v>35</v>
      </c>
      <c r="B48" s="255" t="s">
        <v>244</v>
      </c>
      <c r="C48" s="122">
        <f t="shared" ref="C48:I48" si="3">SUM(C49,C50,C51,C52,C57,C60,C67)</f>
        <v>0</v>
      </c>
      <c r="D48" s="122">
        <f t="shared" si="3"/>
        <v>0</v>
      </c>
      <c r="E48" s="122">
        <f t="shared" si="3"/>
        <v>0</v>
      </c>
      <c r="F48" s="122">
        <f t="shared" si="3"/>
        <v>0</v>
      </c>
      <c r="G48" s="122">
        <f t="shared" si="3"/>
        <v>0</v>
      </c>
      <c r="H48" s="122">
        <f t="shared" si="3"/>
        <v>0</v>
      </c>
      <c r="I48" s="307">
        <f t="shared" si="3"/>
        <v>0</v>
      </c>
    </row>
    <row r="49" spans="1:10" x14ac:dyDescent="0.3">
      <c r="A49" s="20">
        <v>36</v>
      </c>
      <c r="B49" s="256" t="s">
        <v>81</v>
      </c>
      <c r="C49" s="250"/>
      <c r="D49" s="250"/>
      <c r="E49" s="250"/>
      <c r="F49" s="250"/>
      <c r="G49" s="250"/>
      <c r="H49" s="250"/>
      <c r="I49" s="317"/>
      <c r="J49" s="20"/>
    </row>
    <row r="50" spans="1:10" x14ac:dyDescent="0.3">
      <c r="A50" s="20">
        <v>37</v>
      </c>
      <c r="B50" s="256" t="s">
        <v>82</v>
      </c>
      <c r="C50" s="250"/>
      <c r="D50" s="250"/>
      <c r="E50" s="250"/>
      <c r="F50" s="250"/>
      <c r="G50" s="250"/>
      <c r="H50" s="250"/>
      <c r="I50" s="317"/>
      <c r="J50" s="20"/>
    </row>
    <row r="51" spans="1:10" x14ac:dyDescent="0.3">
      <c r="A51" s="20">
        <v>38</v>
      </c>
      <c r="B51" s="256" t="s">
        <v>17</v>
      </c>
      <c r="C51" s="250"/>
      <c r="D51" s="250"/>
      <c r="E51" s="250"/>
      <c r="F51" s="250"/>
      <c r="G51" s="250"/>
      <c r="H51" s="250"/>
      <c r="I51" s="317"/>
      <c r="J51" s="20"/>
    </row>
    <row r="52" spans="1:10" x14ac:dyDescent="0.3">
      <c r="A52" s="20">
        <v>39</v>
      </c>
      <c r="B52" s="256" t="s">
        <v>68</v>
      </c>
      <c r="C52" s="122">
        <f>C53+(C54*0.08)</f>
        <v>0</v>
      </c>
      <c r="D52" s="122">
        <f t="shared" ref="D52:I52" si="4">D53+(D54*0.08)</f>
        <v>0</v>
      </c>
      <c r="E52" s="122">
        <f t="shared" si="4"/>
        <v>0</v>
      </c>
      <c r="F52" s="122">
        <f t="shared" si="4"/>
        <v>0</v>
      </c>
      <c r="G52" s="122">
        <f t="shared" si="4"/>
        <v>0</v>
      </c>
      <c r="H52" s="122">
        <f t="shared" si="4"/>
        <v>0</v>
      </c>
      <c r="I52" s="307">
        <f t="shared" si="4"/>
        <v>0</v>
      </c>
      <c r="J52" s="20"/>
    </row>
    <row r="53" spans="1:10" x14ac:dyDescent="0.3">
      <c r="A53" s="20">
        <v>40</v>
      </c>
      <c r="B53" s="257" t="s">
        <v>83</v>
      </c>
      <c r="C53" s="250"/>
      <c r="D53" s="250"/>
      <c r="E53" s="250"/>
      <c r="F53" s="250"/>
      <c r="G53" s="250"/>
      <c r="H53" s="250"/>
      <c r="I53" s="317"/>
      <c r="J53" s="20"/>
    </row>
    <row r="54" spans="1:10" x14ac:dyDescent="0.3">
      <c r="A54" s="20">
        <v>41</v>
      </c>
      <c r="B54" s="257" t="s">
        <v>85</v>
      </c>
      <c r="C54" s="122">
        <f>MAX(C55,C56)</f>
        <v>0</v>
      </c>
      <c r="D54" s="122">
        <f t="shared" ref="D54:I54" si="5">MAX(D55,D56)</f>
        <v>0</v>
      </c>
      <c r="E54" s="122">
        <f t="shared" si="5"/>
        <v>0</v>
      </c>
      <c r="F54" s="122">
        <f t="shared" si="5"/>
        <v>0</v>
      </c>
      <c r="G54" s="122">
        <f t="shared" si="5"/>
        <v>0</v>
      </c>
      <c r="H54" s="122">
        <f t="shared" si="5"/>
        <v>0</v>
      </c>
      <c r="I54" s="307">
        <f t="shared" si="5"/>
        <v>0</v>
      </c>
      <c r="J54" s="20"/>
    </row>
    <row r="55" spans="1:10" x14ac:dyDescent="0.3">
      <c r="A55" s="20">
        <v>42</v>
      </c>
      <c r="B55" s="258" t="s">
        <v>16</v>
      </c>
      <c r="C55" s="250"/>
      <c r="D55" s="250"/>
      <c r="E55" s="250"/>
      <c r="F55" s="250"/>
      <c r="G55" s="250"/>
      <c r="H55" s="250"/>
      <c r="I55" s="317"/>
      <c r="J55" s="20"/>
    </row>
    <row r="56" spans="1:10" x14ac:dyDescent="0.3">
      <c r="A56" s="20">
        <v>43</v>
      </c>
      <c r="B56" s="258" t="s">
        <v>15</v>
      </c>
      <c r="C56" s="250"/>
      <c r="D56" s="250"/>
      <c r="E56" s="250"/>
      <c r="F56" s="250"/>
      <c r="G56" s="250"/>
      <c r="H56" s="250"/>
      <c r="I56" s="317"/>
      <c r="J56" s="20"/>
    </row>
    <row r="57" spans="1:10" x14ac:dyDescent="0.3">
      <c r="A57" s="20">
        <v>44</v>
      </c>
      <c r="B57" s="259" t="s">
        <v>84</v>
      </c>
      <c r="C57" s="122">
        <f>MAX(C58,C59)</f>
        <v>0</v>
      </c>
      <c r="D57" s="122">
        <f t="shared" ref="D57:I57" si="6">MAX(D58,D59)</f>
        <v>0</v>
      </c>
      <c r="E57" s="122">
        <f t="shared" si="6"/>
        <v>0</v>
      </c>
      <c r="F57" s="122">
        <f t="shared" si="6"/>
        <v>0</v>
      </c>
      <c r="G57" s="122">
        <f t="shared" si="6"/>
        <v>0</v>
      </c>
      <c r="H57" s="122">
        <f t="shared" si="6"/>
        <v>0</v>
      </c>
      <c r="I57" s="307">
        <f t="shared" si="6"/>
        <v>0</v>
      </c>
      <c r="J57" s="20"/>
    </row>
    <row r="58" spans="1:10" x14ac:dyDescent="0.3">
      <c r="A58" s="20">
        <v>45</v>
      </c>
      <c r="B58" s="257" t="s">
        <v>14</v>
      </c>
      <c r="C58" s="250"/>
      <c r="D58" s="250"/>
      <c r="E58" s="250"/>
      <c r="F58" s="250"/>
      <c r="G58" s="250"/>
      <c r="H58" s="250"/>
      <c r="I58" s="317"/>
      <c r="J58" s="20"/>
    </row>
    <row r="59" spans="1:10" x14ac:dyDescent="0.3">
      <c r="A59" s="20">
        <v>46</v>
      </c>
      <c r="B59" s="257" t="s">
        <v>13</v>
      </c>
      <c r="C59" s="250"/>
      <c r="D59" s="250"/>
      <c r="E59" s="250"/>
      <c r="F59" s="250"/>
      <c r="G59" s="250"/>
      <c r="H59" s="250"/>
      <c r="I59" s="317"/>
      <c r="J59" s="20"/>
    </row>
    <row r="60" spans="1:10" x14ac:dyDescent="0.3">
      <c r="A60" s="20">
        <v>47</v>
      </c>
      <c r="B60" s="259" t="s">
        <v>245</v>
      </c>
      <c r="C60" s="122">
        <f>SUM(C61:C66)</f>
        <v>0</v>
      </c>
      <c r="D60" s="122">
        <f t="shared" ref="D60:I60" si="7">SUM(D61:D66)</f>
        <v>0</v>
      </c>
      <c r="E60" s="122">
        <f t="shared" si="7"/>
        <v>0</v>
      </c>
      <c r="F60" s="122">
        <f t="shared" si="7"/>
        <v>0</v>
      </c>
      <c r="G60" s="122">
        <f t="shared" si="7"/>
        <v>0</v>
      </c>
      <c r="H60" s="122">
        <f t="shared" si="7"/>
        <v>0</v>
      </c>
      <c r="I60" s="307">
        <f t="shared" si="7"/>
        <v>0</v>
      </c>
      <c r="J60" s="20"/>
    </row>
    <row r="61" spans="1:10" x14ac:dyDescent="0.3">
      <c r="A61" s="20">
        <v>48</v>
      </c>
      <c r="B61" s="257" t="s">
        <v>246</v>
      </c>
      <c r="C61" s="250"/>
      <c r="D61" s="250"/>
      <c r="E61" s="250"/>
      <c r="F61" s="250"/>
      <c r="G61" s="250"/>
      <c r="H61" s="250"/>
      <c r="I61" s="317"/>
      <c r="J61" s="20"/>
    </row>
    <row r="62" spans="1:10" x14ac:dyDescent="0.3">
      <c r="A62" s="20">
        <v>49</v>
      </c>
      <c r="B62" s="257" t="s">
        <v>247</v>
      </c>
      <c r="C62" s="250"/>
      <c r="D62" s="250"/>
      <c r="E62" s="250"/>
      <c r="F62" s="250"/>
      <c r="G62" s="250"/>
      <c r="H62" s="250"/>
      <c r="I62" s="317"/>
      <c r="J62" s="20"/>
    </row>
    <row r="63" spans="1:10" x14ac:dyDescent="0.3">
      <c r="A63" s="20">
        <v>50</v>
      </c>
      <c r="B63" s="257" t="s">
        <v>248</v>
      </c>
      <c r="C63" s="250"/>
      <c r="D63" s="250"/>
      <c r="E63" s="250"/>
      <c r="F63" s="250"/>
      <c r="G63" s="250"/>
      <c r="H63" s="250"/>
      <c r="I63" s="317"/>
      <c r="J63" s="20"/>
    </row>
    <row r="64" spans="1:10" x14ac:dyDescent="0.3">
      <c r="A64" s="20">
        <v>51</v>
      </c>
      <c r="B64" s="257" t="s">
        <v>249</v>
      </c>
      <c r="C64" s="250"/>
      <c r="D64" s="250"/>
      <c r="E64" s="250"/>
      <c r="F64" s="250"/>
      <c r="G64" s="250"/>
      <c r="H64" s="250"/>
      <c r="I64" s="317"/>
      <c r="J64" s="20"/>
    </row>
    <row r="65" spans="1:10" x14ac:dyDescent="0.3">
      <c r="A65" s="20">
        <v>52</v>
      </c>
      <c r="B65" s="257" t="s">
        <v>250</v>
      </c>
      <c r="C65" s="250"/>
      <c r="D65" s="250"/>
      <c r="E65" s="250"/>
      <c r="F65" s="250"/>
      <c r="G65" s="250"/>
      <c r="H65" s="250"/>
      <c r="I65" s="317"/>
      <c r="J65" s="20"/>
    </row>
    <row r="66" spans="1:10" x14ac:dyDescent="0.3">
      <c r="A66" s="20">
        <v>53</v>
      </c>
      <c r="B66" s="257" t="s">
        <v>18</v>
      </c>
      <c r="C66" s="250"/>
      <c r="D66" s="250"/>
      <c r="E66" s="250"/>
      <c r="F66" s="250"/>
      <c r="G66" s="250"/>
      <c r="H66" s="250"/>
      <c r="I66" s="317"/>
      <c r="J66" s="20"/>
    </row>
    <row r="67" spans="1:10" x14ac:dyDescent="0.3">
      <c r="A67" s="20">
        <v>54</v>
      </c>
      <c r="B67" s="259" t="s">
        <v>251</v>
      </c>
      <c r="C67" s="250"/>
      <c r="D67" s="250"/>
      <c r="E67" s="250"/>
      <c r="F67" s="250"/>
      <c r="G67" s="250"/>
      <c r="H67" s="250"/>
      <c r="I67" s="317"/>
      <c r="J67" s="20"/>
    </row>
    <row r="68" spans="1:10" s="214" customFormat="1" x14ac:dyDescent="0.3">
      <c r="B68" s="202"/>
      <c r="C68" s="252"/>
      <c r="D68" s="252"/>
      <c r="E68" s="252"/>
      <c r="F68" s="252"/>
      <c r="G68" s="252"/>
      <c r="H68" s="252"/>
      <c r="I68" s="318"/>
    </row>
    <row r="69" spans="1:10" s="214" customFormat="1" x14ac:dyDescent="0.3">
      <c r="A69" s="214">
        <v>55</v>
      </c>
      <c r="B69" s="247" t="s">
        <v>289</v>
      </c>
      <c r="C69" s="250"/>
      <c r="D69" s="250"/>
      <c r="E69" s="250"/>
      <c r="F69" s="250"/>
      <c r="G69" s="250"/>
      <c r="H69" s="250"/>
      <c r="I69" s="317"/>
    </row>
    <row r="70" spans="1:10" s="214" customFormat="1" x14ac:dyDescent="0.3">
      <c r="A70" s="214">
        <v>56</v>
      </c>
      <c r="B70" s="247" t="s">
        <v>290</v>
      </c>
      <c r="C70" s="250"/>
      <c r="D70" s="250"/>
      <c r="E70" s="250"/>
      <c r="F70" s="250"/>
      <c r="G70" s="250"/>
      <c r="H70" s="250"/>
      <c r="I70" s="317"/>
    </row>
    <row r="71" spans="1:10" s="214" customFormat="1" x14ac:dyDescent="0.3">
      <c r="B71" s="202"/>
      <c r="C71" s="252"/>
      <c r="D71" s="252"/>
      <c r="E71" s="252"/>
      <c r="F71" s="252"/>
      <c r="G71" s="252"/>
      <c r="H71" s="252"/>
      <c r="I71" s="318"/>
    </row>
    <row r="72" spans="1:10" s="214" customFormat="1" x14ac:dyDescent="0.3">
      <c r="A72" s="214">
        <v>57</v>
      </c>
      <c r="B72" s="247" t="s">
        <v>255</v>
      </c>
      <c r="C72" s="141">
        <f t="shared" ref="C72:I72" si="8">C7+C48-C69-C70</f>
        <v>0</v>
      </c>
      <c r="D72" s="141">
        <f t="shared" si="8"/>
        <v>0</v>
      </c>
      <c r="E72" s="141">
        <f t="shared" si="8"/>
        <v>0</v>
      </c>
      <c r="F72" s="141">
        <f t="shared" si="8"/>
        <v>0</v>
      </c>
      <c r="G72" s="141">
        <f t="shared" si="8"/>
        <v>0</v>
      </c>
      <c r="H72" s="141">
        <f t="shared" si="8"/>
        <v>0</v>
      </c>
      <c r="I72" s="304">
        <f t="shared" si="8"/>
        <v>0</v>
      </c>
    </row>
    <row r="73" spans="1:10" s="214" customFormat="1" x14ac:dyDescent="0.3">
      <c r="B73" s="247"/>
      <c r="C73" s="252"/>
      <c r="D73" s="252"/>
      <c r="E73" s="252"/>
      <c r="F73" s="252"/>
      <c r="G73" s="252"/>
      <c r="H73" s="252"/>
      <c r="I73" s="318"/>
    </row>
    <row r="74" spans="1:10" s="214" customFormat="1" x14ac:dyDescent="0.3">
      <c r="A74" s="91" t="s">
        <v>62</v>
      </c>
      <c r="B74" s="28"/>
      <c r="I74" s="314"/>
    </row>
    <row r="75" spans="1:10" s="214" customFormat="1" ht="28.8" x14ac:dyDescent="0.3">
      <c r="A75" s="235">
        <v>58</v>
      </c>
      <c r="B75" s="236" t="s">
        <v>71</v>
      </c>
      <c r="C75" s="237" t="str">
        <f>IF(AND(ISNUMBER(C7),ISNUMBER(C8),ISNUMBER(C9),ISNUMBER(C10),ISNUMBER(C12),ISNUMBER(C13),ISNUMBER(C15),ISNUMBER(C16),ISNUMBER(C17),ISNUMBER(C18),ISNUMBER(C20),ISNUMBER(C21),ISNUMBER(C22),ISNUMBER(C23),ISNUMBER(C24),ISNUMBER(C25),ISNUMBER(C27),ISNUMBER(C28),ISNUMBER(C29),ISNUMBER(C32),ISNUMBER(C33),ISNUMBER(C34),ISNUMBER(C35),ISNUMBER(C36),ISNUMBER(C37),ISNUMBER(C38),ISNUMBER(C40),ISNUMBER(C41),ISNUMBER(C42),ISNUMBER(C43),ISNUMBER(C44),ISNUMBER(C45),ISNUMBER(C48),ISNUMBER(C49),ISNUMBER(C50),ISNUMBER(C51),ISNUMBER(C52),ISNUMBER(C53),ISNUMBER(C54),ISNUMBER(C55),ISNUMBER(C56),ISNUMBER(C57),ISNUMBER(C58),ISNUMBER(C59),ISNUMBER(C60),ISNUMBER(C61),ISNUMBER(C62),ISNUMBER(C63),ISNUMBER(C64),ISNUMBER(C65),ISNUMBER(C66),ISNUMBER(C67),ISNUMBER(C69),ISNUMBER(C70),ISNUMBER(C72)),"Yes","No")</f>
        <v>No</v>
      </c>
      <c r="D75" s="237" t="str">
        <f t="shared" ref="D75:I75" si="9">IF(AND(ISNUMBER(D7),ISNUMBER(D8),ISNUMBER(D9),ISNUMBER(D10),ISNUMBER(D12),ISNUMBER(D13),ISNUMBER(D15),ISNUMBER(D16),ISNUMBER(D17),ISNUMBER(D18),ISNUMBER(D20),ISNUMBER(D21),ISNUMBER(D22),ISNUMBER(D23),ISNUMBER(D24),ISNUMBER(D25),ISNUMBER(D27),ISNUMBER(D27),ISNUMBER(D28),ISNUMBER(D29),ISNUMBER(D32),ISNUMBER(D33),ISNUMBER(D34),ISNUMBER(D35),ISNUMBER(D36),ISNUMBER(D37),ISNUMBER(D38),ISNUMBER(D40),ISNUMBER(D41),ISNUMBER(D42),ISNUMBER(D43),ISNUMBER(D44),ISNUMBER(D45),ISNUMBER(D48),ISNUMBER(D49),ISNUMBER(D50),ISNUMBER(D51),ISNUMBER(D52),ISNUMBER(D53),ISNUMBER(D54),ISNUMBER(D55),ISNUMBER(D56),ISNUMBER(D57),ISNUMBER(D58),ISNUMBER(D59),ISNUMBER(D60),ISNUMBER(D61),ISNUMBER(D62),ISNUMBER(D63),ISNUMBER(D64),ISNUMBER(D65),ISNUMBER(D66),ISNUMBER(D67),ISNUMBER(D69),ISNUMBER(D70),ISNUMBER(D72)),"Yes","No")</f>
        <v>No</v>
      </c>
      <c r="E75" s="237" t="str">
        <f t="shared" si="9"/>
        <v>No</v>
      </c>
      <c r="F75" s="237" t="str">
        <f t="shared" si="9"/>
        <v>No</v>
      </c>
      <c r="G75" s="237" t="str">
        <f t="shared" si="9"/>
        <v>No</v>
      </c>
      <c r="H75" s="237" t="str">
        <f t="shared" si="9"/>
        <v>No</v>
      </c>
      <c r="I75" s="315" t="str">
        <f t="shared" si="9"/>
        <v>No</v>
      </c>
    </row>
    <row r="76" spans="1:10" s="214" customFormat="1" x14ac:dyDescent="0.3"/>
    <row r="77" spans="1:10" s="214" customFormat="1" x14ac:dyDescent="0.3">
      <c r="A77" s="36" t="s">
        <v>2</v>
      </c>
      <c r="B77" s="20"/>
      <c r="C77" s="99"/>
      <c r="D77" s="98"/>
      <c r="E77" s="98"/>
      <c r="F77" s="98"/>
      <c r="G77" s="98"/>
      <c r="H77" s="98"/>
      <c r="I77" s="98"/>
    </row>
    <row r="78" spans="1:10" s="214" customFormat="1" ht="16.2" x14ac:dyDescent="0.3">
      <c r="A78" s="393" t="s">
        <v>12</v>
      </c>
      <c r="B78" s="393"/>
      <c r="C78" s="393"/>
      <c r="D78" s="393"/>
      <c r="E78" s="393"/>
      <c r="F78" s="393"/>
      <c r="G78" s="393"/>
      <c r="H78" s="393"/>
      <c r="I78" s="393"/>
    </row>
    <row r="79" spans="1:10" s="214" customFormat="1" ht="16.2" x14ac:dyDescent="0.3">
      <c r="A79" s="393" t="s">
        <v>11</v>
      </c>
      <c r="B79" s="393"/>
      <c r="C79" s="393"/>
      <c r="D79" s="393"/>
      <c r="E79" s="393"/>
      <c r="F79" s="393"/>
      <c r="G79" s="393"/>
      <c r="H79" s="393"/>
      <c r="I79" s="393"/>
    </row>
    <row r="80" spans="1:10" s="214" customFormat="1" x14ac:dyDescent="0.3"/>
    <row r="81" s="214" customFormat="1" x14ac:dyDescent="0.3"/>
    <row r="82" s="214" customFormat="1" x14ac:dyDescent="0.3"/>
    <row r="83" s="214" customFormat="1" x14ac:dyDescent="0.3"/>
    <row r="84" s="214" customFormat="1" x14ac:dyDescent="0.3"/>
    <row r="85" s="214" customFormat="1" x14ac:dyDescent="0.3"/>
    <row r="86" s="214" customFormat="1" x14ac:dyDescent="0.3"/>
    <row r="87" s="214" customFormat="1" x14ac:dyDescent="0.3"/>
    <row r="88" s="214" customFormat="1" x14ac:dyDescent="0.3"/>
    <row r="89" s="214" customFormat="1" x14ac:dyDescent="0.3"/>
    <row r="90" s="214" customFormat="1" x14ac:dyDescent="0.3"/>
    <row r="91" s="214" customFormat="1" x14ac:dyDescent="0.3"/>
    <row r="92" s="214" customFormat="1" x14ac:dyDescent="0.3"/>
    <row r="93" s="214" customFormat="1" x14ac:dyDescent="0.3"/>
    <row r="94" s="214" customFormat="1" x14ac:dyDescent="0.3"/>
    <row r="95" s="214" customFormat="1" x14ac:dyDescent="0.3"/>
    <row r="96" s="214" customFormat="1" x14ac:dyDescent="0.3"/>
    <row r="97" s="214" customFormat="1" x14ac:dyDescent="0.3"/>
    <row r="98" s="214" customFormat="1" x14ac:dyDescent="0.3"/>
    <row r="99" s="214" customFormat="1" x14ac:dyDescent="0.3"/>
    <row r="100" s="214" customFormat="1" x14ac:dyDescent="0.3"/>
    <row r="101" s="214" customFormat="1" x14ac:dyDescent="0.3"/>
    <row r="102" s="214" customFormat="1" x14ac:dyDescent="0.3"/>
    <row r="103" s="214" customFormat="1" x14ac:dyDescent="0.3"/>
    <row r="104" s="214" customFormat="1" x14ac:dyDescent="0.3"/>
    <row r="105" s="214" customFormat="1" x14ac:dyDescent="0.3"/>
    <row r="106" s="214" customFormat="1" x14ac:dyDescent="0.3"/>
    <row r="107" s="214" customFormat="1" x14ac:dyDescent="0.3"/>
    <row r="108" s="214" customFormat="1" x14ac:dyDescent="0.3"/>
    <row r="109" s="214" customFormat="1" x14ac:dyDescent="0.3"/>
    <row r="110" s="214" customFormat="1" x14ac:dyDescent="0.3"/>
    <row r="111" s="214" customFormat="1" x14ac:dyDescent="0.3"/>
    <row r="112" s="214" customFormat="1" x14ac:dyDescent="0.3"/>
    <row r="113" s="214" customFormat="1" x14ac:dyDescent="0.3"/>
    <row r="114" s="214" customFormat="1" x14ac:dyDescent="0.3"/>
    <row r="115" s="214" customFormat="1" x14ac:dyDescent="0.3"/>
    <row r="116" s="214" customFormat="1" x14ac:dyDescent="0.3"/>
    <row r="117" s="214" customFormat="1" x14ac:dyDescent="0.3"/>
    <row r="118" s="214" customFormat="1" x14ac:dyDescent="0.3"/>
    <row r="119" s="214" customFormat="1" x14ac:dyDescent="0.3"/>
    <row r="120" s="214" customFormat="1" x14ac:dyDescent="0.3"/>
    <row r="121" s="214" customFormat="1" x14ac:dyDescent="0.3"/>
    <row r="122" s="214" customFormat="1" x14ac:dyDescent="0.3"/>
    <row r="123" s="214" customFormat="1" x14ac:dyDescent="0.3"/>
    <row r="124" s="214" customFormat="1" x14ac:dyDescent="0.3"/>
    <row r="125" s="214" customFormat="1" x14ac:dyDescent="0.3"/>
    <row r="126" s="214" customFormat="1" x14ac:dyDescent="0.3"/>
    <row r="127" s="214" customFormat="1" x14ac:dyDescent="0.3"/>
    <row r="128" s="214" customFormat="1" x14ac:dyDescent="0.3"/>
    <row r="129" s="214" customFormat="1" x14ac:dyDescent="0.3"/>
    <row r="130" s="214" customFormat="1" x14ac:dyDescent="0.3"/>
    <row r="131" s="214" customFormat="1" x14ac:dyDescent="0.3"/>
    <row r="132" s="214" customFormat="1" x14ac:dyDescent="0.3"/>
    <row r="133" s="214" customFormat="1" x14ac:dyDescent="0.3"/>
    <row r="134" s="214" customFormat="1" x14ac:dyDescent="0.3"/>
    <row r="135" s="214" customFormat="1" x14ac:dyDescent="0.3"/>
    <row r="136" s="214" customFormat="1" x14ac:dyDescent="0.3"/>
    <row r="137" s="214" customFormat="1" x14ac:dyDescent="0.3"/>
    <row r="138" s="214" customFormat="1" x14ac:dyDescent="0.3"/>
    <row r="139" s="214" customFormat="1" x14ac:dyDescent="0.3"/>
    <row r="140" s="214" customFormat="1" x14ac:dyDescent="0.3"/>
    <row r="141" s="214" customFormat="1" x14ac:dyDescent="0.3"/>
    <row r="142" s="214" customFormat="1" x14ac:dyDescent="0.3"/>
    <row r="143" s="214" customFormat="1" x14ac:dyDescent="0.3"/>
    <row r="144" s="214" customFormat="1" x14ac:dyDescent="0.3"/>
    <row r="145" s="214" customFormat="1" x14ac:dyDescent="0.3"/>
    <row r="146" s="214" customFormat="1" x14ac:dyDescent="0.3"/>
    <row r="147" s="214" customFormat="1" x14ac:dyDescent="0.3"/>
    <row r="148" s="214" customFormat="1" x14ac:dyDescent="0.3"/>
    <row r="149" s="214" customFormat="1" x14ac:dyDescent="0.3"/>
    <row r="150" s="214" customFormat="1" x14ac:dyDescent="0.3"/>
    <row r="151" s="214" customFormat="1" x14ac:dyDescent="0.3"/>
    <row r="152" s="214" customFormat="1" x14ac:dyDescent="0.3"/>
    <row r="153" s="214" customFormat="1" x14ac:dyDescent="0.3"/>
    <row r="154" s="214" customFormat="1" x14ac:dyDescent="0.3"/>
    <row r="155" s="214" customFormat="1" x14ac:dyDescent="0.3"/>
    <row r="156" s="214" customFormat="1" x14ac:dyDescent="0.3"/>
    <row r="157" s="214" customFormat="1" x14ac:dyDescent="0.3"/>
    <row r="158" s="214" customFormat="1" x14ac:dyDescent="0.3"/>
    <row r="159" s="214" customFormat="1" x14ac:dyDescent="0.3"/>
    <row r="160" s="214" customFormat="1" x14ac:dyDescent="0.3"/>
    <row r="161" spans="1:10" s="214" customFormat="1" x14ac:dyDescent="0.3"/>
    <row r="162" spans="1:10" s="214" customFormat="1" x14ac:dyDescent="0.3"/>
    <row r="163" spans="1:10" s="38" customFormat="1" x14ac:dyDescent="0.3">
      <c r="A163" s="34"/>
      <c r="B163" s="34"/>
      <c r="C163" s="147"/>
      <c r="D163" s="147"/>
      <c r="E163" s="147"/>
      <c r="F163" s="147"/>
      <c r="G163" s="147"/>
      <c r="H163" s="147"/>
      <c r="I163" s="147"/>
      <c r="J163" s="34"/>
    </row>
    <row r="164" spans="1:10" s="38" customFormat="1" x14ac:dyDescent="0.3">
      <c r="A164" s="34"/>
      <c r="B164" s="34"/>
      <c r="C164" s="147"/>
      <c r="D164" s="147"/>
      <c r="E164" s="147"/>
      <c r="F164" s="147"/>
      <c r="G164" s="147"/>
      <c r="H164" s="147"/>
      <c r="I164" s="147"/>
      <c r="J164" s="34"/>
    </row>
    <row r="165" spans="1:10" s="38" customFormat="1" x14ac:dyDescent="0.3">
      <c r="A165" s="34"/>
      <c r="B165" s="34"/>
      <c r="C165" s="147"/>
      <c r="D165" s="147"/>
      <c r="E165" s="147"/>
      <c r="F165" s="147"/>
      <c r="G165" s="147"/>
      <c r="H165" s="147"/>
      <c r="I165" s="147"/>
      <c r="J165" s="34"/>
    </row>
    <row r="166" spans="1:10" s="38" customFormat="1" x14ac:dyDescent="0.3">
      <c r="A166" s="34"/>
      <c r="B166" s="34"/>
      <c r="C166" s="147"/>
      <c r="D166" s="147"/>
      <c r="E166" s="147"/>
      <c r="F166" s="147"/>
      <c r="G166" s="147"/>
      <c r="H166" s="147"/>
      <c r="I166" s="147"/>
      <c r="J166" s="34"/>
    </row>
    <row r="167" spans="1:10" s="38" customFormat="1" x14ac:dyDescent="0.3">
      <c r="A167" s="34"/>
      <c r="B167" s="34"/>
      <c r="C167" s="147"/>
      <c r="D167" s="147"/>
      <c r="E167" s="147"/>
      <c r="F167" s="147"/>
      <c r="G167" s="147"/>
      <c r="H167" s="147"/>
      <c r="I167" s="147"/>
      <c r="J167" s="34"/>
    </row>
    <row r="168" spans="1:10" s="38" customFormat="1" x14ac:dyDescent="0.3">
      <c r="A168" s="34"/>
      <c r="B168" s="34"/>
      <c r="C168" s="147"/>
      <c r="D168" s="147"/>
      <c r="E168" s="147"/>
      <c r="F168" s="147"/>
      <c r="G168" s="147"/>
      <c r="H168" s="147"/>
      <c r="I168" s="147"/>
      <c r="J168" s="34"/>
    </row>
    <row r="169" spans="1:10" s="38" customFormat="1" x14ac:dyDescent="0.3">
      <c r="A169" s="34"/>
      <c r="B169" s="34"/>
      <c r="C169" s="147"/>
      <c r="D169" s="147"/>
      <c r="E169" s="147"/>
      <c r="F169" s="147"/>
      <c r="G169" s="147"/>
      <c r="H169" s="147"/>
      <c r="I169" s="147"/>
      <c r="J169" s="34"/>
    </row>
    <row r="170" spans="1:10" s="38" customFormat="1" x14ac:dyDescent="0.3">
      <c r="A170" s="34"/>
      <c r="B170" s="34"/>
      <c r="C170" s="147"/>
      <c r="D170" s="147"/>
      <c r="E170" s="147"/>
      <c r="F170" s="147"/>
      <c r="G170" s="147"/>
      <c r="H170" s="147"/>
      <c r="I170" s="147"/>
      <c r="J170" s="34"/>
    </row>
    <row r="171" spans="1:10" s="38" customFormat="1" x14ac:dyDescent="0.3">
      <c r="A171" s="34"/>
      <c r="B171" s="34"/>
      <c r="C171" s="147"/>
      <c r="D171" s="147"/>
      <c r="E171" s="147"/>
      <c r="F171" s="147"/>
      <c r="G171" s="147"/>
      <c r="H171" s="147"/>
      <c r="I171" s="147"/>
      <c r="J171" s="34"/>
    </row>
    <row r="172" spans="1:10" s="38" customFormat="1" x14ac:dyDescent="0.3">
      <c r="A172" s="34"/>
      <c r="B172" s="34"/>
      <c r="C172" s="147"/>
      <c r="D172" s="147"/>
      <c r="E172" s="147"/>
      <c r="F172" s="147"/>
      <c r="G172" s="147"/>
      <c r="H172" s="147"/>
      <c r="I172" s="147"/>
      <c r="J172" s="34"/>
    </row>
    <row r="173" spans="1:10" s="38" customFormat="1" x14ac:dyDescent="0.3">
      <c r="A173" s="34"/>
      <c r="B173" s="34"/>
      <c r="C173" s="147"/>
      <c r="D173" s="147"/>
      <c r="E173" s="147"/>
      <c r="F173" s="147"/>
      <c r="G173" s="147"/>
      <c r="H173" s="147"/>
      <c r="I173" s="147"/>
      <c r="J173" s="34"/>
    </row>
    <row r="174" spans="1:10" s="38" customFormat="1" x14ac:dyDescent="0.3">
      <c r="A174" s="34"/>
      <c r="B174" s="34"/>
      <c r="C174" s="147"/>
      <c r="D174" s="147"/>
      <c r="E174" s="147"/>
      <c r="F174" s="147"/>
      <c r="G174" s="147"/>
      <c r="H174" s="147"/>
      <c r="I174" s="147"/>
      <c r="J174" s="34"/>
    </row>
    <row r="175" spans="1:10" s="38" customFormat="1" x14ac:dyDescent="0.3">
      <c r="A175" s="34"/>
      <c r="B175" s="34"/>
      <c r="C175" s="147"/>
      <c r="D175" s="147"/>
      <c r="E175" s="147"/>
      <c r="F175" s="147"/>
      <c r="G175" s="147"/>
      <c r="H175" s="147"/>
      <c r="I175" s="147"/>
      <c r="J175" s="34"/>
    </row>
    <row r="176" spans="1:10" s="38" customFormat="1" x14ac:dyDescent="0.3">
      <c r="A176" s="34"/>
      <c r="B176" s="34"/>
      <c r="C176" s="147"/>
      <c r="D176" s="147"/>
      <c r="E176" s="147"/>
      <c r="F176" s="147"/>
      <c r="G176" s="147"/>
      <c r="H176" s="147"/>
      <c r="I176" s="147"/>
      <c r="J176" s="34"/>
    </row>
    <row r="177" spans="1:10" s="38" customFormat="1" x14ac:dyDescent="0.3">
      <c r="A177" s="34"/>
      <c r="B177" s="34"/>
      <c r="C177" s="147"/>
      <c r="D177" s="147"/>
      <c r="E177" s="147"/>
      <c r="F177" s="147"/>
      <c r="G177" s="147"/>
      <c r="H177" s="147"/>
      <c r="I177" s="147"/>
      <c r="J177" s="34"/>
    </row>
    <row r="178" spans="1:10" s="38" customFormat="1" x14ac:dyDescent="0.3">
      <c r="A178" s="34"/>
      <c r="B178" s="34"/>
      <c r="C178" s="147"/>
      <c r="D178" s="147"/>
      <c r="E178" s="147"/>
      <c r="F178" s="147"/>
      <c r="G178" s="147"/>
      <c r="H178" s="147"/>
      <c r="I178" s="147"/>
      <c r="J178" s="34"/>
    </row>
    <row r="179" spans="1:10" s="38" customFormat="1" x14ac:dyDescent="0.3">
      <c r="A179" s="34"/>
      <c r="B179" s="34"/>
      <c r="C179" s="147"/>
      <c r="D179" s="147"/>
      <c r="E179" s="147"/>
      <c r="F179" s="147"/>
      <c r="G179" s="147"/>
      <c r="H179" s="147"/>
      <c r="I179" s="147"/>
      <c r="J179" s="34"/>
    </row>
    <row r="180" spans="1:10" s="38" customFormat="1" x14ac:dyDescent="0.3">
      <c r="A180" s="34"/>
      <c r="B180" s="34"/>
      <c r="C180" s="147"/>
      <c r="D180" s="147"/>
      <c r="E180" s="147"/>
      <c r="F180" s="147"/>
      <c r="G180" s="147"/>
      <c r="H180" s="147"/>
      <c r="I180" s="147"/>
      <c r="J180" s="34"/>
    </row>
    <row r="181" spans="1:10" s="38" customFormat="1" x14ac:dyDescent="0.3">
      <c r="A181" s="34"/>
      <c r="B181" s="34"/>
      <c r="C181" s="147"/>
      <c r="D181" s="147"/>
      <c r="E181" s="147"/>
      <c r="F181" s="147"/>
      <c r="G181" s="147"/>
      <c r="H181" s="147"/>
      <c r="I181" s="147"/>
      <c r="J181" s="34"/>
    </row>
    <row r="182" spans="1:10" s="38" customFormat="1" x14ac:dyDescent="0.3">
      <c r="A182" s="34"/>
      <c r="B182" s="34"/>
      <c r="C182" s="147"/>
      <c r="D182" s="147"/>
      <c r="E182" s="147"/>
      <c r="F182" s="147"/>
      <c r="G182" s="147"/>
      <c r="H182" s="147"/>
      <c r="I182" s="147"/>
      <c r="J182" s="34"/>
    </row>
    <row r="183" spans="1:10" s="38" customFormat="1" x14ac:dyDescent="0.3">
      <c r="A183" s="34"/>
      <c r="B183" s="34"/>
      <c r="C183" s="147"/>
      <c r="D183" s="147"/>
      <c r="E183" s="147"/>
      <c r="F183" s="147"/>
      <c r="G183" s="147"/>
      <c r="H183" s="147"/>
      <c r="I183" s="147"/>
      <c r="J183" s="34"/>
    </row>
    <row r="184" spans="1:10" s="38" customFormat="1" x14ac:dyDescent="0.3">
      <c r="A184" s="34"/>
      <c r="B184" s="34"/>
      <c r="C184" s="147"/>
      <c r="D184" s="147"/>
      <c r="E184" s="147"/>
      <c r="F184" s="147"/>
      <c r="G184" s="147"/>
      <c r="H184" s="147"/>
      <c r="I184" s="147"/>
      <c r="J184" s="34"/>
    </row>
    <row r="185" spans="1:10" s="38" customFormat="1" x14ac:dyDescent="0.3">
      <c r="A185" s="34"/>
      <c r="B185" s="34"/>
      <c r="C185" s="147"/>
      <c r="D185" s="147"/>
      <c r="E185" s="147"/>
      <c r="F185" s="147"/>
      <c r="G185" s="147"/>
      <c r="H185" s="147"/>
      <c r="I185" s="147"/>
      <c r="J185" s="34"/>
    </row>
    <row r="186" spans="1:10" s="38" customFormat="1" x14ac:dyDescent="0.3">
      <c r="A186" s="34"/>
      <c r="B186" s="34"/>
      <c r="C186" s="147"/>
      <c r="D186" s="147"/>
      <c r="E186" s="147"/>
      <c r="F186" s="147"/>
      <c r="G186" s="147"/>
      <c r="H186" s="147"/>
      <c r="I186" s="147"/>
      <c r="J186" s="34"/>
    </row>
    <row r="187" spans="1:10" s="38" customFormat="1" x14ac:dyDescent="0.3">
      <c r="A187" s="34"/>
      <c r="B187" s="34"/>
      <c r="C187" s="147"/>
      <c r="D187" s="147"/>
      <c r="E187" s="147"/>
      <c r="F187" s="147"/>
      <c r="G187" s="147"/>
      <c r="H187" s="147"/>
      <c r="I187" s="147"/>
      <c r="J187" s="34"/>
    </row>
    <row r="188" spans="1:10" s="38" customFormat="1" x14ac:dyDescent="0.3">
      <c r="A188" s="34"/>
      <c r="B188" s="34"/>
      <c r="C188" s="147"/>
      <c r="D188" s="147"/>
      <c r="E188" s="147"/>
      <c r="F188" s="147"/>
      <c r="G188" s="147"/>
      <c r="H188" s="147"/>
      <c r="I188" s="147"/>
      <c r="J188" s="34"/>
    </row>
    <row r="189" spans="1:10" s="38" customFormat="1" x14ac:dyDescent="0.3">
      <c r="A189" s="34"/>
      <c r="B189" s="34"/>
      <c r="C189" s="147"/>
      <c r="D189" s="147"/>
      <c r="E189" s="147"/>
      <c r="F189" s="147"/>
      <c r="G189" s="147"/>
      <c r="H189" s="147"/>
      <c r="I189" s="147"/>
      <c r="J189" s="34"/>
    </row>
    <row r="190" spans="1:10" s="38" customFormat="1" x14ac:dyDescent="0.3">
      <c r="A190" s="34"/>
      <c r="B190" s="34"/>
      <c r="C190" s="147"/>
      <c r="D190" s="147"/>
      <c r="E190" s="147"/>
      <c r="F190" s="147"/>
      <c r="G190" s="147"/>
      <c r="H190" s="147"/>
      <c r="I190" s="147"/>
      <c r="J190" s="34"/>
    </row>
    <row r="191" spans="1:10" s="38" customFormat="1" x14ac:dyDescent="0.3">
      <c r="A191" s="34"/>
      <c r="B191" s="34"/>
      <c r="C191" s="147"/>
      <c r="D191" s="147"/>
      <c r="E191" s="147"/>
      <c r="F191" s="147"/>
      <c r="G191" s="147"/>
      <c r="H191" s="147"/>
      <c r="I191" s="147"/>
      <c r="J191" s="34"/>
    </row>
    <row r="192" spans="1:10" s="38" customFormat="1" x14ac:dyDescent="0.3">
      <c r="A192" s="34"/>
      <c r="B192" s="34"/>
      <c r="C192" s="147"/>
      <c r="D192" s="147"/>
      <c r="E192" s="147"/>
      <c r="F192" s="147"/>
      <c r="G192" s="147"/>
      <c r="H192" s="147"/>
      <c r="I192" s="147"/>
      <c r="J192" s="34"/>
    </row>
    <row r="193" spans="1:10" s="38" customFormat="1" x14ac:dyDescent="0.3">
      <c r="A193" s="34"/>
      <c r="B193" s="34"/>
      <c r="C193" s="147"/>
      <c r="D193" s="147"/>
      <c r="E193" s="147"/>
      <c r="F193" s="147"/>
      <c r="G193" s="147"/>
      <c r="H193" s="147"/>
      <c r="I193" s="147"/>
      <c r="J193" s="34"/>
    </row>
    <row r="194" spans="1:10" s="38" customFormat="1" x14ac:dyDescent="0.3">
      <c r="A194" s="34"/>
      <c r="B194" s="34"/>
      <c r="C194" s="147"/>
      <c r="D194" s="147"/>
      <c r="E194" s="147"/>
      <c r="F194" s="147"/>
      <c r="G194" s="147"/>
      <c r="H194" s="147"/>
      <c r="I194" s="147"/>
      <c r="J194" s="34"/>
    </row>
    <row r="195" spans="1:10" s="38" customFormat="1" x14ac:dyDescent="0.3">
      <c r="A195" s="34"/>
      <c r="B195" s="34"/>
      <c r="C195" s="147"/>
      <c r="D195" s="147"/>
      <c r="E195" s="147"/>
      <c r="F195" s="147"/>
      <c r="G195" s="147"/>
      <c r="H195" s="147"/>
      <c r="I195" s="147"/>
      <c r="J195" s="34"/>
    </row>
    <row r="196" spans="1:10" s="38" customFormat="1" x14ac:dyDescent="0.3">
      <c r="A196" s="34"/>
      <c r="B196" s="34"/>
      <c r="C196" s="147"/>
      <c r="D196" s="147"/>
      <c r="E196" s="147"/>
      <c r="F196" s="147"/>
      <c r="G196" s="147"/>
      <c r="H196" s="147"/>
      <c r="I196" s="147"/>
      <c r="J196" s="34"/>
    </row>
    <row r="197" spans="1:10" s="38" customFormat="1" x14ac:dyDescent="0.3">
      <c r="A197" s="34"/>
      <c r="B197" s="34"/>
      <c r="C197" s="147"/>
      <c r="D197" s="147"/>
      <c r="E197" s="147"/>
      <c r="F197" s="147"/>
      <c r="G197" s="147"/>
      <c r="H197" s="147"/>
      <c r="I197" s="147"/>
      <c r="J197" s="34"/>
    </row>
    <row r="198" spans="1:10" s="38" customFormat="1" x14ac:dyDescent="0.3">
      <c r="A198" s="34"/>
      <c r="B198" s="34"/>
      <c r="C198" s="147"/>
      <c r="D198" s="147"/>
      <c r="E198" s="147"/>
      <c r="F198" s="147"/>
      <c r="G198" s="147"/>
      <c r="H198" s="147"/>
      <c r="I198" s="147"/>
      <c r="J198" s="34"/>
    </row>
    <row r="199" spans="1:10" s="38" customFormat="1" x14ac:dyDescent="0.3">
      <c r="A199" s="34"/>
      <c r="B199" s="34"/>
      <c r="C199" s="147"/>
      <c r="D199" s="147"/>
      <c r="E199" s="147"/>
      <c r="F199" s="147"/>
      <c r="G199" s="147"/>
      <c r="H199" s="147"/>
      <c r="I199" s="147"/>
      <c r="J199" s="34"/>
    </row>
    <row r="200" spans="1:10" s="38" customFormat="1" x14ac:dyDescent="0.3">
      <c r="A200" s="34"/>
      <c r="B200" s="34"/>
      <c r="C200" s="147"/>
      <c r="D200" s="147"/>
      <c r="E200" s="147"/>
      <c r="F200" s="147"/>
      <c r="G200" s="147"/>
      <c r="H200" s="147"/>
      <c r="I200" s="147"/>
      <c r="J200" s="34"/>
    </row>
    <row r="201" spans="1:10" s="38" customFormat="1" x14ac:dyDescent="0.3">
      <c r="A201" s="34"/>
      <c r="B201" s="34"/>
      <c r="C201" s="147"/>
      <c r="D201" s="147"/>
      <c r="E201" s="147"/>
      <c r="F201" s="147"/>
      <c r="G201" s="147"/>
      <c r="H201" s="147"/>
      <c r="I201" s="147"/>
      <c r="J201" s="34"/>
    </row>
    <row r="202" spans="1:10" s="38" customFormat="1" x14ac:dyDescent="0.3">
      <c r="A202" s="34"/>
      <c r="B202" s="34"/>
      <c r="C202" s="147"/>
      <c r="D202" s="147"/>
      <c r="E202" s="147"/>
      <c r="F202" s="147"/>
      <c r="G202" s="147"/>
      <c r="H202" s="147"/>
      <c r="I202" s="147"/>
      <c r="J202" s="34"/>
    </row>
    <row r="203" spans="1:10" s="38" customFormat="1" x14ac:dyDescent="0.3">
      <c r="A203" s="34"/>
      <c r="B203" s="34"/>
      <c r="C203" s="147"/>
      <c r="D203" s="147"/>
      <c r="E203" s="147"/>
      <c r="F203" s="147"/>
      <c r="G203" s="147"/>
      <c r="H203" s="147"/>
      <c r="I203" s="147"/>
      <c r="J203" s="34"/>
    </row>
    <row r="204" spans="1:10" s="38" customFormat="1" x14ac:dyDescent="0.3">
      <c r="A204" s="34"/>
      <c r="B204" s="34"/>
      <c r="C204" s="147"/>
      <c r="D204" s="147"/>
      <c r="E204" s="147"/>
      <c r="F204" s="147"/>
      <c r="G204" s="147"/>
      <c r="H204" s="147"/>
      <c r="I204" s="147"/>
      <c r="J204" s="34"/>
    </row>
    <row r="205" spans="1:10" s="38" customFormat="1" x14ac:dyDescent="0.3">
      <c r="A205" s="34"/>
      <c r="B205" s="34"/>
      <c r="C205" s="147"/>
      <c r="D205" s="147"/>
      <c r="E205" s="147"/>
      <c r="F205" s="147"/>
      <c r="G205" s="147"/>
      <c r="H205" s="147"/>
      <c r="I205" s="147"/>
      <c r="J205" s="34"/>
    </row>
    <row r="206" spans="1:10" s="38" customFormat="1" x14ac:dyDescent="0.3">
      <c r="A206" s="34"/>
      <c r="B206" s="34"/>
      <c r="C206" s="147"/>
      <c r="D206" s="147"/>
      <c r="E206" s="147"/>
      <c r="F206" s="147"/>
      <c r="G206" s="147"/>
      <c r="H206" s="147"/>
      <c r="I206" s="147"/>
      <c r="J206" s="34"/>
    </row>
    <row r="207" spans="1:10" s="38" customFormat="1" x14ac:dyDescent="0.3">
      <c r="A207" s="34"/>
      <c r="B207" s="34"/>
      <c r="C207" s="147"/>
      <c r="D207" s="147"/>
      <c r="E207" s="147"/>
      <c r="F207" s="147"/>
      <c r="G207" s="147"/>
      <c r="H207" s="147"/>
      <c r="I207" s="147"/>
      <c r="J207" s="34"/>
    </row>
    <row r="208" spans="1:10" s="38" customFormat="1" x14ac:dyDescent="0.3">
      <c r="A208" s="34"/>
      <c r="B208" s="34"/>
      <c r="C208" s="147"/>
      <c r="D208" s="147"/>
      <c r="E208" s="147"/>
      <c r="F208" s="147"/>
      <c r="G208" s="147"/>
      <c r="H208" s="147"/>
      <c r="I208" s="147"/>
      <c r="J208" s="34"/>
    </row>
    <row r="209" spans="1:10" s="38" customFormat="1" x14ac:dyDescent="0.3">
      <c r="A209" s="34"/>
      <c r="B209" s="34"/>
      <c r="C209" s="147"/>
      <c r="D209" s="147"/>
      <c r="E209" s="147"/>
      <c r="F209" s="147"/>
      <c r="G209" s="147"/>
      <c r="H209" s="147"/>
      <c r="I209" s="147"/>
      <c r="J209" s="34"/>
    </row>
    <row r="210" spans="1:10" s="38" customFormat="1" x14ac:dyDescent="0.3">
      <c r="A210" s="34"/>
      <c r="B210" s="34"/>
      <c r="C210" s="147"/>
      <c r="D210" s="147"/>
      <c r="E210" s="147"/>
      <c r="F210" s="147"/>
      <c r="G210" s="147"/>
      <c r="H210" s="147"/>
      <c r="I210" s="147"/>
      <c r="J210" s="34"/>
    </row>
    <row r="211" spans="1:10" s="38" customFormat="1" x14ac:dyDescent="0.3">
      <c r="A211" s="34"/>
      <c r="B211" s="34"/>
      <c r="C211" s="147"/>
      <c r="D211" s="147"/>
      <c r="E211" s="147"/>
      <c r="F211" s="147"/>
      <c r="G211" s="147"/>
      <c r="H211" s="147"/>
      <c r="I211" s="147"/>
      <c r="J211" s="34"/>
    </row>
    <row r="212" spans="1:10" s="38" customFormat="1" x14ac:dyDescent="0.3">
      <c r="A212" s="34"/>
      <c r="B212" s="34"/>
      <c r="C212" s="147"/>
      <c r="D212" s="147"/>
      <c r="E212" s="147"/>
      <c r="F212" s="147"/>
      <c r="G212" s="147"/>
      <c r="H212" s="147"/>
      <c r="I212" s="147"/>
      <c r="J212" s="34"/>
    </row>
    <row r="213" spans="1:10" s="38" customFormat="1" x14ac:dyDescent="0.3">
      <c r="A213" s="34"/>
      <c r="B213" s="34"/>
      <c r="C213" s="147"/>
      <c r="D213" s="147"/>
      <c r="E213" s="147"/>
      <c r="F213" s="147"/>
      <c r="G213" s="147"/>
      <c r="H213" s="147"/>
      <c r="I213" s="147"/>
      <c r="J213" s="34"/>
    </row>
    <row r="214" spans="1:10" s="38" customFormat="1" x14ac:dyDescent="0.3">
      <c r="A214" s="34"/>
      <c r="B214" s="34"/>
      <c r="C214" s="147"/>
      <c r="D214" s="147"/>
      <c r="E214" s="147"/>
      <c r="F214" s="147"/>
      <c r="G214" s="147"/>
      <c r="H214" s="147"/>
      <c r="I214" s="147"/>
      <c r="J214" s="34"/>
    </row>
    <row r="215" spans="1:10" s="38" customFormat="1" x14ac:dyDescent="0.3">
      <c r="A215" s="34"/>
      <c r="B215" s="34"/>
      <c r="C215" s="147"/>
      <c r="D215" s="147"/>
      <c r="E215" s="147"/>
      <c r="F215" s="147"/>
      <c r="G215" s="147"/>
      <c r="H215" s="147"/>
      <c r="I215" s="147"/>
      <c r="J215" s="34"/>
    </row>
    <row r="216" spans="1:10" s="38" customFormat="1" x14ac:dyDescent="0.3">
      <c r="A216" s="34"/>
      <c r="B216" s="34"/>
      <c r="C216" s="147"/>
      <c r="D216" s="147"/>
      <c r="E216" s="147"/>
      <c r="F216" s="147"/>
      <c r="G216" s="147"/>
      <c r="H216" s="147"/>
      <c r="I216" s="147"/>
      <c r="J216" s="34"/>
    </row>
    <row r="217" spans="1:10" s="38" customFormat="1" x14ac:dyDescent="0.3">
      <c r="A217" s="34"/>
      <c r="B217" s="34"/>
      <c r="C217" s="147"/>
      <c r="D217" s="147"/>
      <c r="E217" s="147"/>
      <c r="F217" s="147"/>
      <c r="G217" s="147"/>
      <c r="H217" s="147"/>
      <c r="I217" s="147"/>
      <c r="J217" s="34"/>
    </row>
    <row r="218" spans="1:10" s="38" customFormat="1" x14ac:dyDescent="0.3">
      <c r="A218" s="34"/>
      <c r="B218" s="34"/>
      <c r="C218" s="147"/>
      <c r="D218" s="147"/>
      <c r="E218" s="147"/>
      <c r="F218" s="147"/>
      <c r="G218" s="147"/>
      <c r="H218" s="147"/>
      <c r="I218" s="147"/>
      <c r="J218" s="34"/>
    </row>
    <row r="219" spans="1:10" s="38" customFormat="1" x14ac:dyDescent="0.3">
      <c r="A219" s="34"/>
      <c r="B219" s="34"/>
      <c r="C219" s="147"/>
      <c r="D219" s="147"/>
      <c r="E219" s="147"/>
      <c r="F219" s="147"/>
      <c r="G219" s="147"/>
      <c r="H219" s="147"/>
      <c r="I219" s="147"/>
      <c r="J219" s="34"/>
    </row>
    <row r="220" spans="1:10" s="38" customFormat="1" x14ac:dyDescent="0.3">
      <c r="A220" s="34"/>
      <c r="B220" s="34"/>
      <c r="C220" s="147"/>
      <c r="D220" s="147"/>
      <c r="E220" s="147"/>
      <c r="F220" s="147"/>
      <c r="G220" s="147"/>
      <c r="H220" s="147"/>
      <c r="I220" s="147"/>
      <c r="J220" s="34"/>
    </row>
    <row r="221" spans="1:10" s="38" customFormat="1" x14ac:dyDescent="0.3">
      <c r="A221" s="34"/>
      <c r="B221" s="34"/>
      <c r="C221" s="147"/>
      <c r="D221" s="147"/>
      <c r="E221" s="147"/>
      <c r="F221" s="147"/>
      <c r="G221" s="147"/>
      <c r="H221" s="147"/>
      <c r="I221" s="147"/>
      <c r="J221" s="34"/>
    </row>
    <row r="222" spans="1:10" s="38" customFormat="1" x14ac:dyDescent="0.3">
      <c r="A222" s="34"/>
      <c r="B222" s="34"/>
      <c r="C222" s="147"/>
      <c r="D222" s="147"/>
      <c r="E222" s="147"/>
      <c r="F222" s="147"/>
      <c r="G222" s="147"/>
      <c r="H222" s="147"/>
      <c r="I222" s="147"/>
      <c r="J222" s="34"/>
    </row>
    <row r="223" spans="1:10" s="38" customFormat="1" x14ac:dyDescent="0.3">
      <c r="A223" s="34"/>
      <c r="B223" s="34"/>
      <c r="C223" s="147"/>
      <c r="D223" s="147"/>
      <c r="E223" s="147"/>
      <c r="F223" s="147"/>
      <c r="G223" s="147"/>
      <c r="H223" s="147"/>
      <c r="I223" s="147"/>
      <c r="J223" s="34"/>
    </row>
    <row r="224" spans="1:10" s="38" customFormat="1" x14ac:dyDescent="0.3">
      <c r="A224" s="34"/>
      <c r="B224" s="34"/>
      <c r="C224" s="147"/>
      <c r="D224" s="147"/>
      <c r="E224" s="147"/>
      <c r="F224" s="147"/>
      <c r="G224" s="147"/>
      <c r="H224" s="147"/>
      <c r="I224" s="147"/>
      <c r="J224" s="34"/>
    </row>
    <row r="225" spans="1:10" s="38" customFormat="1" x14ac:dyDescent="0.3">
      <c r="A225" s="34"/>
      <c r="B225" s="34"/>
      <c r="C225" s="147"/>
      <c r="D225" s="147"/>
      <c r="E225" s="147"/>
      <c r="F225" s="147"/>
      <c r="G225" s="147"/>
      <c r="H225" s="147"/>
      <c r="I225" s="147"/>
      <c r="J225" s="34"/>
    </row>
    <row r="226" spans="1:10" s="38" customFormat="1" x14ac:dyDescent="0.3">
      <c r="A226" s="34"/>
      <c r="B226" s="34"/>
      <c r="C226" s="147"/>
      <c r="D226" s="147"/>
      <c r="E226" s="147"/>
      <c r="F226" s="147"/>
      <c r="G226" s="147"/>
      <c r="H226" s="147"/>
      <c r="I226" s="147"/>
      <c r="J226" s="34"/>
    </row>
    <row r="227" spans="1:10" s="38" customFormat="1" x14ac:dyDescent="0.3">
      <c r="A227" s="34"/>
      <c r="B227" s="34"/>
      <c r="C227" s="147"/>
      <c r="D227" s="147"/>
      <c r="E227" s="147"/>
      <c r="F227" s="147"/>
      <c r="G227" s="147"/>
      <c r="H227" s="147"/>
      <c r="I227" s="147"/>
      <c r="J227" s="34"/>
    </row>
    <row r="228" spans="1:10" s="38" customFormat="1" x14ac:dyDescent="0.3">
      <c r="A228" s="34"/>
      <c r="B228" s="34"/>
      <c r="C228" s="147"/>
      <c r="D228" s="147"/>
      <c r="E228" s="147"/>
      <c r="F228" s="147"/>
      <c r="G228" s="147"/>
      <c r="H228" s="147"/>
      <c r="I228" s="147"/>
      <c r="J228" s="34"/>
    </row>
    <row r="229" spans="1:10" s="38" customFormat="1" x14ac:dyDescent="0.3">
      <c r="A229" s="34"/>
      <c r="B229" s="34"/>
      <c r="C229" s="147"/>
      <c r="D229" s="147"/>
      <c r="E229" s="147"/>
      <c r="F229" s="147"/>
      <c r="G229" s="147"/>
      <c r="H229" s="147"/>
      <c r="I229" s="147"/>
      <c r="J229" s="34"/>
    </row>
    <row r="230" spans="1:10" s="38" customFormat="1" x14ac:dyDescent="0.3">
      <c r="A230" s="34"/>
      <c r="B230" s="34"/>
      <c r="C230" s="147"/>
      <c r="D230" s="147"/>
      <c r="E230" s="147"/>
      <c r="F230" s="147"/>
      <c r="G230" s="147"/>
      <c r="H230" s="147"/>
      <c r="I230" s="147"/>
      <c r="J230" s="34"/>
    </row>
    <row r="231" spans="1:10" s="38" customFormat="1" x14ac:dyDescent="0.3">
      <c r="A231" s="34"/>
      <c r="B231" s="34"/>
      <c r="C231" s="147"/>
      <c r="D231" s="147"/>
      <c r="E231" s="147"/>
      <c r="F231" s="147"/>
      <c r="G231" s="147"/>
      <c r="H231" s="147"/>
      <c r="I231" s="147"/>
      <c r="J231" s="20"/>
    </row>
    <row r="232" spans="1:10" s="38" customFormat="1" x14ac:dyDescent="0.3">
      <c r="A232" s="34"/>
      <c r="B232" s="34"/>
      <c r="C232" s="147"/>
      <c r="D232" s="147"/>
      <c r="E232" s="147"/>
      <c r="F232" s="147"/>
      <c r="G232" s="147"/>
      <c r="H232" s="147"/>
      <c r="I232" s="147"/>
      <c r="J232" s="20"/>
    </row>
    <row r="233" spans="1:10" s="38" customFormat="1" x14ac:dyDescent="0.3">
      <c r="A233" s="34"/>
      <c r="B233" s="34"/>
      <c r="C233" s="147"/>
      <c r="D233" s="147"/>
      <c r="E233" s="147"/>
      <c r="F233" s="147"/>
      <c r="G233" s="147"/>
      <c r="H233" s="147"/>
      <c r="I233" s="147"/>
      <c r="J233" s="20"/>
    </row>
    <row r="234" spans="1:10" s="38" customFormat="1" x14ac:dyDescent="0.3">
      <c r="A234" s="34"/>
      <c r="B234" s="34"/>
      <c r="C234" s="147"/>
      <c r="D234" s="147"/>
      <c r="E234" s="147"/>
      <c r="F234" s="147"/>
      <c r="G234" s="147"/>
      <c r="H234" s="147"/>
      <c r="I234" s="147"/>
      <c r="J234" s="20"/>
    </row>
    <row r="235" spans="1:10" s="38" customFormat="1" x14ac:dyDescent="0.3">
      <c r="A235" s="34"/>
      <c r="B235" s="34"/>
      <c r="C235" s="147"/>
      <c r="D235" s="147"/>
      <c r="E235" s="147"/>
      <c r="F235" s="147"/>
      <c r="G235" s="147"/>
      <c r="H235" s="147"/>
      <c r="I235" s="147"/>
      <c r="J235" s="20"/>
    </row>
    <row r="236" spans="1:10" s="38" customFormat="1" x14ac:dyDescent="0.3">
      <c r="A236" s="34"/>
      <c r="B236" s="34"/>
      <c r="C236" s="147"/>
      <c r="D236" s="147"/>
      <c r="E236" s="147"/>
      <c r="F236" s="147"/>
      <c r="G236" s="147"/>
      <c r="H236" s="147"/>
      <c r="I236" s="147"/>
      <c r="J236" s="20"/>
    </row>
    <row r="237" spans="1:10" s="38" customFormat="1" x14ac:dyDescent="0.3">
      <c r="A237" s="34"/>
      <c r="B237" s="34"/>
      <c r="C237" s="147"/>
      <c r="D237" s="147"/>
      <c r="E237" s="147"/>
      <c r="F237" s="147"/>
      <c r="G237" s="147"/>
      <c r="H237" s="147"/>
      <c r="I237" s="147"/>
      <c r="J237" s="20"/>
    </row>
    <row r="238" spans="1:10" s="38" customFormat="1" x14ac:dyDescent="0.3">
      <c r="C238" s="98"/>
      <c r="D238" s="98"/>
      <c r="E238" s="98"/>
      <c r="F238" s="98"/>
      <c r="G238" s="98"/>
      <c r="H238" s="98"/>
      <c r="I238" s="98"/>
      <c r="J238" s="20"/>
    </row>
    <row r="239" spans="1:10" s="38" customFormat="1" x14ac:dyDescent="0.3">
      <c r="C239" s="98"/>
      <c r="D239" s="98"/>
      <c r="E239" s="98"/>
      <c r="F239" s="98"/>
      <c r="G239" s="98"/>
      <c r="H239" s="98"/>
      <c r="I239" s="98"/>
      <c r="J239" s="20"/>
    </row>
    <row r="240" spans="1:10" s="38" customFormat="1" x14ac:dyDescent="0.3">
      <c r="C240" s="98"/>
      <c r="D240" s="98"/>
      <c r="E240" s="98"/>
      <c r="F240" s="98"/>
      <c r="G240" s="98"/>
      <c r="H240" s="98"/>
      <c r="I240" s="98"/>
      <c r="J240" s="20"/>
    </row>
    <row r="241" spans="2:10" s="38" customFormat="1" x14ac:dyDescent="0.3">
      <c r="C241" s="98"/>
      <c r="D241" s="98"/>
      <c r="E241" s="98"/>
      <c r="F241" s="98"/>
      <c r="G241" s="98"/>
      <c r="H241" s="98"/>
      <c r="I241" s="98"/>
      <c r="J241" s="20"/>
    </row>
    <row r="242" spans="2:10" s="38" customFormat="1" x14ac:dyDescent="0.3">
      <c r="C242" s="98"/>
      <c r="D242" s="98"/>
      <c r="E242" s="98"/>
      <c r="F242" s="98"/>
      <c r="G242" s="98"/>
      <c r="H242" s="98"/>
      <c r="I242" s="98"/>
      <c r="J242" s="20"/>
    </row>
    <row r="243" spans="2:10" s="38" customFormat="1" x14ac:dyDescent="0.3">
      <c r="C243" s="98"/>
      <c r="D243" s="98"/>
      <c r="E243" s="98"/>
      <c r="F243" s="98"/>
      <c r="G243" s="98"/>
      <c r="H243" s="98"/>
      <c r="I243" s="98"/>
      <c r="J243" s="20"/>
    </row>
    <row r="244" spans="2:10" s="38" customFormat="1" x14ac:dyDescent="0.3">
      <c r="C244" s="98"/>
      <c r="D244" s="98"/>
      <c r="E244" s="98"/>
      <c r="F244" s="98"/>
      <c r="G244" s="98"/>
      <c r="H244" s="98"/>
      <c r="I244" s="98"/>
      <c r="J244" s="20"/>
    </row>
    <row r="245" spans="2:10" x14ac:dyDescent="0.3">
      <c r="B245" s="20"/>
      <c r="C245" s="98"/>
      <c r="D245" s="98"/>
      <c r="E245" s="98"/>
      <c r="F245" s="98"/>
      <c r="G245" s="98"/>
      <c r="H245" s="98"/>
      <c r="I245" s="98"/>
      <c r="J245" s="20"/>
    </row>
    <row r="246" spans="2:10" x14ac:dyDescent="0.3">
      <c r="B246" s="20"/>
      <c r="C246" s="98"/>
      <c r="D246" s="98"/>
      <c r="E246" s="98"/>
      <c r="F246" s="98"/>
      <c r="G246" s="98"/>
      <c r="H246" s="98"/>
      <c r="I246" s="98"/>
      <c r="J246" s="20"/>
    </row>
    <row r="247" spans="2:10" x14ac:dyDescent="0.3">
      <c r="B247" s="20"/>
      <c r="C247" s="98"/>
      <c r="D247" s="98"/>
      <c r="E247" s="98"/>
      <c r="F247" s="98"/>
      <c r="G247" s="98"/>
      <c r="H247" s="98"/>
      <c r="I247" s="98"/>
      <c r="J247" s="20"/>
    </row>
    <row r="248" spans="2:10" x14ac:dyDescent="0.3">
      <c r="B248" s="20"/>
      <c r="C248" s="98"/>
      <c r="D248" s="98"/>
      <c r="E248" s="98"/>
      <c r="F248" s="98"/>
      <c r="G248" s="98"/>
      <c r="H248" s="98"/>
      <c r="I248" s="98"/>
      <c r="J248" s="20"/>
    </row>
    <row r="249" spans="2:10" x14ac:dyDescent="0.3">
      <c r="B249" s="20"/>
      <c r="C249" s="98"/>
      <c r="D249" s="98"/>
      <c r="E249" s="98"/>
      <c r="F249" s="98"/>
      <c r="G249" s="98"/>
      <c r="H249" s="98"/>
      <c r="I249" s="98"/>
      <c r="J249" s="20"/>
    </row>
    <row r="250" spans="2:10" x14ac:dyDescent="0.3">
      <c r="B250" s="20"/>
      <c r="C250" s="98"/>
      <c r="D250" s="98"/>
      <c r="E250" s="98"/>
      <c r="F250" s="98"/>
      <c r="G250" s="98"/>
      <c r="H250" s="98"/>
      <c r="I250" s="98"/>
      <c r="J250" s="20"/>
    </row>
    <row r="251" spans="2:10" x14ac:dyDescent="0.3">
      <c r="B251" s="20"/>
      <c r="C251" s="98"/>
      <c r="D251" s="98"/>
      <c r="E251" s="98"/>
      <c r="F251" s="98"/>
      <c r="G251" s="98"/>
      <c r="H251" s="98"/>
      <c r="I251" s="98"/>
      <c r="J251" s="20"/>
    </row>
    <row r="252" spans="2:10" x14ac:dyDescent="0.3">
      <c r="B252" s="20"/>
      <c r="C252" s="98"/>
      <c r="D252" s="98"/>
      <c r="E252" s="98"/>
      <c r="F252" s="98"/>
      <c r="G252" s="98"/>
      <c r="H252" s="98"/>
      <c r="I252" s="98"/>
      <c r="J252" s="20"/>
    </row>
    <row r="253" spans="2:10" x14ac:dyDescent="0.3">
      <c r="B253" s="20"/>
      <c r="C253" s="98"/>
      <c r="D253" s="98"/>
      <c r="E253" s="98"/>
      <c r="F253" s="98"/>
      <c r="G253" s="98"/>
      <c r="H253" s="98"/>
      <c r="I253" s="98"/>
      <c r="J253" s="20"/>
    </row>
    <row r="254" spans="2:10" x14ac:dyDescent="0.3">
      <c r="B254" s="20"/>
      <c r="C254" s="98"/>
      <c r="D254" s="98"/>
      <c r="E254" s="98"/>
      <c r="F254" s="98"/>
      <c r="G254" s="98"/>
      <c r="H254" s="98"/>
      <c r="I254" s="98"/>
      <c r="J254" s="20"/>
    </row>
    <row r="255" spans="2:10" x14ac:dyDescent="0.3">
      <c r="B255" s="20"/>
      <c r="C255" s="98"/>
      <c r="D255" s="98"/>
      <c r="E255" s="98"/>
      <c r="F255" s="98"/>
      <c r="G255" s="98"/>
      <c r="H255" s="98"/>
      <c r="I255" s="98"/>
      <c r="J255" s="20"/>
    </row>
    <row r="256" spans="2:10" x14ac:dyDescent="0.3">
      <c r="B256" s="20"/>
      <c r="C256" s="98"/>
      <c r="D256" s="98"/>
      <c r="E256" s="98"/>
      <c r="F256" s="98"/>
      <c r="G256" s="98"/>
      <c r="H256" s="98"/>
      <c r="I256" s="98"/>
      <c r="J256" s="20"/>
    </row>
    <row r="257" spans="2:10" x14ac:dyDescent="0.3">
      <c r="B257" s="20"/>
      <c r="C257" s="98"/>
      <c r="D257" s="98"/>
      <c r="E257" s="98"/>
      <c r="F257" s="98"/>
      <c r="G257" s="98"/>
      <c r="H257" s="98"/>
      <c r="I257" s="98"/>
      <c r="J257" s="20"/>
    </row>
    <row r="258" spans="2:10" x14ac:dyDescent="0.3">
      <c r="B258" s="20"/>
      <c r="C258" s="98"/>
      <c r="D258" s="98"/>
      <c r="E258" s="98"/>
      <c r="F258" s="98"/>
      <c r="G258" s="98"/>
      <c r="H258" s="98"/>
      <c r="I258" s="98"/>
      <c r="J258" s="20"/>
    </row>
    <row r="259" spans="2:10" x14ac:dyDescent="0.3">
      <c r="B259" s="20"/>
      <c r="C259" s="98"/>
      <c r="D259" s="98"/>
      <c r="E259" s="98"/>
      <c r="F259" s="98"/>
      <c r="G259" s="98"/>
      <c r="H259" s="98"/>
      <c r="I259" s="98"/>
      <c r="J259" s="20"/>
    </row>
    <row r="260" spans="2:10" x14ac:dyDescent="0.3">
      <c r="B260" s="20"/>
      <c r="C260" s="98"/>
      <c r="D260" s="98"/>
      <c r="E260" s="98"/>
      <c r="F260" s="98"/>
      <c r="G260" s="98"/>
      <c r="H260" s="98"/>
      <c r="I260" s="98"/>
      <c r="J260" s="20"/>
    </row>
    <row r="261" spans="2:10" x14ac:dyDescent="0.3">
      <c r="B261" s="20"/>
      <c r="C261" s="98"/>
      <c r="D261" s="98"/>
      <c r="E261" s="98"/>
      <c r="F261" s="98"/>
      <c r="G261" s="98"/>
      <c r="H261" s="98"/>
      <c r="I261" s="98"/>
      <c r="J261" s="20"/>
    </row>
    <row r="262" spans="2:10" x14ac:dyDescent="0.3">
      <c r="B262" s="20"/>
      <c r="C262" s="98"/>
      <c r="D262" s="98"/>
      <c r="E262" s="98"/>
      <c r="F262" s="98"/>
      <c r="G262" s="98"/>
      <c r="H262" s="98"/>
      <c r="I262" s="98"/>
      <c r="J262" s="20"/>
    </row>
    <row r="263" spans="2:10" x14ac:dyDescent="0.3">
      <c r="B263" s="20"/>
      <c r="C263" s="98"/>
      <c r="D263" s="98"/>
      <c r="E263" s="98"/>
      <c r="F263" s="98"/>
      <c r="G263" s="98"/>
      <c r="H263" s="98"/>
      <c r="I263" s="98"/>
      <c r="J263" s="20"/>
    </row>
    <row r="264" spans="2:10" x14ac:dyDescent="0.3">
      <c r="B264" s="20"/>
      <c r="C264" s="98"/>
      <c r="D264" s="98"/>
      <c r="E264" s="98"/>
      <c r="F264" s="98"/>
      <c r="G264" s="98"/>
      <c r="H264" s="98"/>
      <c r="I264" s="98"/>
      <c r="J264" s="20"/>
    </row>
    <row r="265" spans="2:10" x14ac:dyDescent="0.3">
      <c r="B265" s="20"/>
      <c r="C265" s="98"/>
      <c r="D265" s="98"/>
      <c r="E265" s="98"/>
      <c r="F265" s="98"/>
      <c r="G265" s="98"/>
      <c r="H265" s="98"/>
      <c r="I265" s="98"/>
      <c r="J265" s="20"/>
    </row>
    <row r="266" spans="2:10" x14ac:dyDescent="0.3">
      <c r="B266" s="20"/>
      <c r="C266" s="98"/>
      <c r="D266" s="98"/>
      <c r="E266" s="98"/>
      <c r="F266" s="98"/>
      <c r="G266" s="98"/>
      <c r="H266" s="98"/>
      <c r="I266" s="98"/>
      <c r="J266" s="20"/>
    </row>
    <row r="267" spans="2:10" x14ac:dyDescent="0.3">
      <c r="B267" s="20"/>
      <c r="C267" s="98"/>
      <c r="D267" s="98"/>
      <c r="E267" s="98"/>
      <c r="F267" s="98"/>
      <c r="G267" s="98"/>
      <c r="H267" s="98"/>
      <c r="I267" s="98"/>
      <c r="J267" s="20"/>
    </row>
    <row r="268" spans="2:10" x14ac:dyDescent="0.3">
      <c r="B268" s="20"/>
      <c r="C268" s="98"/>
      <c r="D268" s="98"/>
      <c r="E268" s="98"/>
      <c r="F268" s="98"/>
      <c r="G268" s="98"/>
      <c r="H268" s="98"/>
      <c r="I268" s="98"/>
      <c r="J268" s="20"/>
    </row>
    <row r="269" spans="2:10" x14ac:dyDescent="0.3">
      <c r="B269" s="20"/>
      <c r="C269" s="98"/>
      <c r="D269" s="98"/>
      <c r="E269" s="98"/>
      <c r="F269" s="98"/>
      <c r="G269" s="98"/>
      <c r="H269" s="98"/>
      <c r="I269" s="98"/>
      <c r="J269" s="20"/>
    </row>
    <row r="270" spans="2:10" x14ac:dyDescent="0.3">
      <c r="B270" s="20"/>
      <c r="C270" s="98"/>
      <c r="D270" s="98"/>
      <c r="E270" s="98"/>
      <c r="F270" s="98"/>
      <c r="G270" s="98"/>
      <c r="H270" s="98"/>
      <c r="I270" s="98"/>
      <c r="J270" s="20"/>
    </row>
    <row r="271" spans="2:10" x14ac:dyDescent="0.3">
      <c r="B271" s="20"/>
      <c r="C271" s="98"/>
      <c r="D271" s="98"/>
      <c r="E271" s="98"/>
      <c r="F271" s="98"/>
      <c r="G271" s="98"/>
      <c r="H271" s="98"/>
      <c r="I271" s="98"/>
      <c r="J271" s="20"/>
    </row>
    <row r="272" spans="2:10" x14ac:dyDescent="0.3">
      <c r="B272" s="20"/>
      <c r="C272" s="98"/>
      <c r="D272" s="98"/>
      <c r="E272" s="98"/>
      <c r="F272" s="98"/>
      <c r="G272" s="98"/>
      <c r="H272" s="98"/>
      <c r="I272" s="98"/>
      <c r="J272" s="20"/>
    </row>
    <row r="273" spans="2:10" x14ac:dyDescent="0.3">
      <c r="B273" s="20"/>
      <c r="C273" s="98"/>
      <c r="D273" s="98"/>
      <c r="E273" s="98"/>
      <c r="F273" s="98"/>
      <c r="G273" s="98"/>
      <c r="H273" s="98"/>
      <c r="I273" s="98"/>
      <c r="J273" s="20"/>
    </row>
    <row r="274" spans="2:10" x14ac:dyDescent="0.3">
      <c r="B274" s="20"/>
      <c r="C274" s="98"/>
      <c r="D274" s="98"/>
      <c r="E274" s="98"/>
      <c r="F274" s="98"/>
      <c r="G274" s="98"/>
      <c r="H274" s="98"/>
      <c r="I274" s="98"/>
      <c r="J274" s="20"/>
    </row>
    <row r="275" spans="2:10" x14ac:dyDescent="0.3">
      <c r="J275" s="20"/>
    </row>
    <row r="276" spans="2:10" x14ac:dyDescent="0.3">
      <c r="J276" s="20"/>
    </row>
    <row r="277" spans="2:10" x14ac:dyDescent="0.3">
      <c r="J277" s="20"/>
    </row>
    <row r="278" spans="2:10" x14ac:dyDescent="0.3">
      <c r="J278" s="20"/>
    </row>
    <row r="279" spans="2:10" x14ac:dyDescent="0.3">
      <c r="J279" s="20"/>
    </row>
    <row r="280" spans="2:10" x14ac:dyDescent="0.3">
      <c r="J280" s="20"/>
    </row>
    <row r="281" spans="2:10" x14ac:dyDescent="0.3">
      <c r="J281" s="20"/>
    </row>
    <row r="282" spans="2:10" x14ac:dyDescent="0.3">
      <c r="J282" s="20"/>
    </row>
    <row r="283" spans="2:10" x14ac:dyDescent="0.3">
      <c r="J283" s="20"/>
    </row>
    <row r="284" spans="2:10" x14ac:dyDescent="0.3">
      <c r="B284" s="20"/>
      <c r="C284" s="98"/>
      <c r="D284" s="98"/>
      <c r="E284" s="98"/>
      <c r="F284" s="98"/>
      <c r="G284" s="98"/>
      <c r="H284" s="98"/>
      <c r="I284" s="98"/>
      <c r="J284" s="20"/>
    </row>
    <row r="285" spans="2:10" x14ac:dyDescent="0.3">
      <c r="B285" s="20"/>
      <c r="C285" s="98"/>
      <c r="D285" s="98"/>
      <c r="E285" s="98"/>
      <c r="F285" s="98"/>
      <c r="G285" s="98"/>
      <c r="H285" s="98"/>
      <c r="I285" s="98"/>
      <c r="J285" s="20"/>
    </row>
    <row r="286" spans="2:10" x14ac:dyDescent="0.3">
      <c r="B286" s="20"/>
      <c r="C286" s="98"/>
      <c r="D286" s="98"/>
      <c r="E286" s="98"/>
      <c r="F286" s="98"/>
      <c r="G286" s="98"/>
      <c r="H286" s="98"/>
      <c r="I286" s="98"/>
      <c r="J286" s="20"/>
    </row>
    <row r="287" spans="2:10" x14ac:dyDescent="0.3">
      <c r="B287" s="20"/>
      <c r="C287" s="98"/>
      <c r="D287" s="98"/>
      <c r="E287" s="98"/>
      <c r="F287" s="98"/>
      <c r="G287" s="98"/>
      <c r="H287" s="98"/>
      <c r="I287" s="98"/>
      <c r="J287" s="20"/>
    </row>
    <row r="288" spans="2:10" x14ac:dyDescent="0.3">
      <c r="B288" s="20"/>
      <c r="C288" s="98"/>
      <c r="D288" s="98"/>
      <c r="E288" s="98"/>
      <c r="F288" s="98"/>
      <c r="G288" s="98"/>
      <c r="H288" s="98"/>
      <c r="I288" s="98"/>
      <c r="J288" s="20"/>
    </row>
    <row r="289" spans="2:10" x14ac:dyDescent="0.3">
      <c r="B289" s="20"/>
      <c r="C289" s="98"/>
      <c r="D289" s="98"/>
      <c r="E289" s="98"/>
      <c r="F289" s="98"/>
      <c r="G289" s="98"/>
      <c r="H289" s="98"/>
      <c r="I289" s="98"/>
      <c r="J289" s="20"/>
    </row>
    <row r="290" spans="2:10" x14ac:dyDescent="0.3">
      <c r="B290" s="20"/>
      <c r="C290" s="98"/>
      <c r="D290" s="98"/>
      <c r="E290" s="98"/>
      <c r="F290" s="98"/>
      <c r="G290" s="98"/>
      <c r="H290" s="98"/>
      <c r="I290" s="98"/>
      <c r="J290" s="20"/>
    </row>
    <row r="291" spans="2:10" x14ac:dyDescent="0.3">
      <c r="B291" s="20"/>
      <c r="C291" s="98"/>
      <c r="D291" s="98"/>
      <c r="E291" s="98"/>
      <c r="F291" s="98"/>
      <c r="G291" s="98"/>
      <c r="H291" s="98"/>
      <c r="I291" s="98"/>
      <c r="J291" s="20"/>
    </row>
    <row r="292" spans="2:10" x14ac:dyDescent="0.3">
      <c r="B292" s="20"/>
      <c r="C292" s="98"/>
      <c r="D292" s="98"/>
      <c r="E292" s="98"/>
      <c r="F292" s="98"/>
      <c r="G292" s="98"/>
      <c r="H292" s="98"/>
      <c r="I292" s="98"/>
      <c r="J292" s="20"/>
    </row>
    <row r="293" spans="2:10" x14ac:dyDescent="0.3">
      <c r="B293" s="20"/>
      <c r="C293" s="98"/>
      <c r="D293" s="98"/>
      <c r="E293" s="98"/>
      <c r="F293" s="98"/>
      <c r="G293" s="98"/>
      <c r="H293" s="98"/>
      <c r="I293" s="98"/>
      <c r="J293" s="20"/>
    </row>
    <row r="294" spans="2:10" x14ac:dyDescent="0.3">
      <c r="B294" s="20"/>
      <c r="C294" s="98"/>
      <c r="D294" s="98"/>
      <c r="E294" s="98"/>
      <c r="F294" s="98"/>
      <c r="G294" s="98"/>
      <c r="H294" s="98"/>
      <c r="I294" s="98"/>
      <c r="J294" s="20"/>
    </row>
    <row r="295" spans="2:10" x14ac:dyDescent="0.3">
      <c r="B295" s="20"/>
      <c r="C295" s="98"/>
      <c r="D295" s="98"/>
      <c r="E295" s="98"/>
      <c r="F295" s="98"/>
      <c r="G295" s="98"/>
      <c r="H295" s="98"/>
      <c r="I295" s="98"/>
      <c r="J295" s="20"/>
    </row>
    <row r="296" spans="2:10" x14ac:dyDescent="0.3">
      <c r="B296" s="20"/>
      <c r="C296" s="98"/>
      <c r="D296" s="98"/>
      <c r="E296" s="98"/>
      <c r="F296" s="98"/>
      <c r="G296" s="98"/>
      <c r="H296" s="98"/>
      <c r="I296" s="98"/>
      <c r="J296" s="20"/>
    </row>
    <row r="297" spans="2:10" x14ac:dyDescent="0.3">
      <c r="B297" s="20"/>
      <c r="C297" s="98"/>
      <c r="D297" s="98"/>
      <c r="E297" s="98"/>
      <c r="F297" s="98"/>
      <c r="G297" s="98"/>
      <c r="H297" s="98"/>
      <c r="I297" s="98"/>
      <c r="J297" s="20"/>
    </row>
    <row r="298" spans="2:10" x14ac:dyDescent="0.3">
      <c r="B298" s="20"/>
      <c r="C298" s="98"/>
      <c r="D298" s="98"/>
      <c r="E298" s="98"/>
      <c r="F298" s="98"/>
      <c r="G298" s="98"/>
      <c r="H298" s="98"/>
      <c r="I298" s="98"/>
      <c r="J298" s="20"/>
    </row>
    <row r="299" spans="2:10" x14ac:dyDescent="0.3">
      <c r="B299" s="20"/>
      <c r="C299" s="98"/>
      <c r="D299" s="98"/>
      <c r="E299" s="98"/>
      <c r="F299" s="98"/>
      <c r="G299" s="98"/>
      <c r="H299" s="98"/>
      <c r="I299" s="98"/>
      <c r="J299" s="20"/>
    </row>
    <row r="300" spans="2:10" x14ac:dyDescent="0.3">
      <c r="B300" s="20"/>
      <c r="C300" s="98"/>
      <c r="D300" s="98"/>
      <c r="E300" s="98"/>
      <c r="F300" s="98"/>
      <c r="G300" s="98"/>
      <c r="H300" s="98"/>
      <c r="I300" s="98"/>
      <c r="J300" s="20"/>
    </row>
    <row r="301" spans="2:10" x14ac:dyDescent="0.3">
      <c r="B301" s="20"/>
      <c r="C301" s="98"/>
      <c r="D301" s="98"/>
      <c r="E301" s="98"/>
      <c r="F301" s="98"/>
      <c r="G301" s="98"/>
      <c r="H301" s="98"/>
      <c r="I301" s="98"/>
      <c r="J301" s="20"/>
    </row>
    <row r="302" spans="2:10" x14ac:dyDescent="0.3">
      <c r="B302" s="20"/>
      <c r="C302" s="98"/>
      <c r="D302" s="98"/>
      <c r="E302" s="98"/>
      <c r="F302" s="98"/>
      <c r="G302" s="98"/>
      <c r="H302" s="98"/>
      <c r="I302" s="98"/>
      <c r="J302" s="20"/>
    </row>
    <row r="303" spans="2:10" x14ac:dyDescent="0.3">
      <c r="B303" s="20"/>
      <c r="C303" s="98"/>
      <c r="D303" s="98"/>
      <c r="E303" s="98"/>
      <c r="F303" s="98"/>
      <c r="G303" s="98"/>
      <c r="H303" s="98"/>
      <c r="I303" s="98"/>
      <c r="J303" s="20"/>
    </row>
    <row r="304" spans="2:10" x14ac:dyDescent="0.3">
      <c r="B304" s="20"/>
      <c r="C304" s="98"/>
      <c r="D304" s="98"/>
      <c r="E304" s="98"/>
      <c r="F304" s="98"/>
      <c r="G304" s="98"/>
      <c r="H304" s="98"/>
      <c r="I304" s="98"/>
      <c r="J304" s="20"/>
    </row>
    <row r="305" spans="2:10" x14ac:dyDescent="0.3">
      <c r="B305" s="20"/>
      <c r="C305" s="98"/>
      <c r="D305" s="98"/>
      <c r="E305" s="98"/>
      <c r="F305" s="98"/>
      <c r="G305" s="98"/>
      <c r="H305" s="98"/>
      <c r="I305" s="98"/>
      <c r="J305" s="20"/>
    </row>
    <row r="306" spans="2:10" x14ac:dyDescent="0.3">
      <c r="B306" s="20"/>
      <c r="C306" s="98"/>
      <c r="D306" s="98"/>
      <c r="E306" s="98"/>
      <c r="F306" s="98"/>
      <c r="G306" s="98"/>
      <c r="H306" s="98"/>
      <c r="I306" s="98"/>
      <c r="J306" s="20"/>
    </row>
    <row r="307" spans="2:10" x14ac:dyDescent="0.3">
      <c r="B307" s="20"/>
      <c r="C307" s="98"/>
      <c r="D307" s="98"/>
      <c r="E307" s="98"/>
      <c r="F307" s="98"/>
      <c r="G307" s="98"/>
      <c r="H307" s="98"/>
      <c r="I307" s="98"/>
      <c r="J307" s="20"/>
    </row>
    <row r="308" spans="2:10" x14ac:dyDescent="0.3">
      <c r="B308" s="20"/>
      <c r="C308" s="98"/>
      <c r="D308" s="98"/>
      <c r="E308" s="98"/>
      <c r="F308" s="98"/>
      <c r="G308" s="98"/>
      <c r="H308" s="98"/>
      <c r="I308" s="98"/>
      <c r="J308" s="20"/>
    </row>
    <row r="309" spans="2:10" x14ac:dyDescent="0.3">
      <c r="B309" s="20"/>
      <c r="C309" s="98"/>
      <c r="D309" s="98"/>
      <c r="E309" s="98"/>
      <c r="F309" s="98"/>
      <c r="G309" s="98"/>
      <c r="H309" s="98"/>
      <c r="I309" s="98"/>
      <c r="J309" s="20"/>
    </row>
    <row r="310" spans="2:10" x14ac:dyDescent="0.3">
      <c r="B310" s="20"/>
      <c r="C310" s="98"/>
      <c r="D310" s="98"/>
      <c r="E310" s="98"/>
      <c r="F310" s="98"/>
      <c r="G310" s="98"/>
      <c r="H310" s="98"/>
      <c r="I310" s="98"/>
      <c r="J310" s="20"/>
    </row>
    <row r="311" spans="2:10" x14ac:dyDescent="0.3">
      <c r="B311" s="20"/>
      <c r="C311" s="98"/>
      <c r="D311" s="98"/>
      <c r="E311" s="98"/>
      <c r="F311" s="98"/>
      <c r="G311" s="98"/>
      <c r="H311" s="98"/>
      <c r="I311" s="98"/>
      <c r="J311" s="20"/>
    </row>
    <row r="312" spans="2:10" x14ac:dyDescent="0.3">
      <c r="B312" s="20"/>
      <c r="C312" s="98"/>
      <c r="D312" s="98"/>
      <c r="E312" s="98"/>
      <c r="F312" s="98"/>
      <c r="G312" s="98"/>
      <c r="H312" s="98"/>
      <c r="I312" s="98"/>
      <c r="J312" s="20"/>
    </row>
  </sheetData>
  <mergeCells count="6">
    <mergeCell ref="A78:I78"/>
    <mergeCell ref="A79:I79"/>
    <mergeCell ref="C1:I1"/>
    <mergeCell ref="A1:B1"/>
    <mergeCell ref="C2:C3"/>
    <mergeCell ref="D3:I3"/>
  </mergeCells>
  <pageMargins left="0.7" right="0.7" top="0.75" bottom="0.75" header="0.3" footer="0.3"/>
  <pageSetup scale="7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J94"/>
  <sheetViews>
    <sheetView zoomScale="82" zoomScaleNormal="82" workbookViewId="0">
      <selection activeCell="E33" sqref="E33"/>
    </sheetView>
  </sheetViews>
  <sheetFormatPr defaultColWidth="9.109375" defaultRowHeight="14.4" x14ac:dyDescent="0.3"/>
  <cols>
    <col min="1" max="1" width="3.88671875" style="21" customWidth="1"/>
    <col min="2" max="2" width="123.44140625" style="21" customWidth="1"/>
    <col min="3" max="9" width="15.44140625" style="108" customWidth="1"/>
    <col min="10" max="16384" width="9.109375" style="21"/>
  </cols>
  <sheetData>
    <row r="1" spans="1:9" ht="15.75" x14ac:dyDescent="0.25">
      <c r="A1" s="48" t="str">
        <f>"DFAST-14A - Regulatory Capital Transitions Schedule:"&amp;" "&amp;CoverSheet!$D$4&amp;" ("&amp;CoverSheet!$B$15&amp; " Scenario)"</f>
        <v>DFAST-14A - Regulatory Capital Transitions Schedule:  (Supervisory Baseline Scenario)</v>
      </c>
      <c r="B1" s="47"/>
    </row>
    <row r="2" spans="1:9" s="19" customFormat="1" ht="15.75" x14ac:dyDescent="0.25">
      <c r="B2" s="43" t="s">
        <v>75</v>
      </c>
      <c r="C2" s="109"/>
      <c r="D2" s="109"/>
      <c r="E2" s="109"/>
      <c r="F2" s="109"/>
      <c r="G2" s="109"/>
      <c r="H2" s="109"/>
      <c r="I2" s="109"/>
    </row>
    <row r="3" spans="1:9" s="13" customFormat="1" ht="15" customHeight="1" x14ac:dyDescent="0.25">
      <c r="B3" s="14" t="s">
        <v>10</v>
      </c>
      <c r="C3" s="103" t="s">
        <v>9</v>
      </c>
      <c r="D3" s="102" t="s">
        <v>8</v>
      </c>
      <c r="E3" s="102" t="s">
        <v>7</v>
      </c>
      <c r="F3" s="102" t="s">
        <v>6</v>
      </c>
      <c r="G3" s="102" t="s">
        <v>5</v>
      </c>
      <c r="H3" s="102" t="s">
        <v>4</v>
      </c>
      <c r="I3" s="102" t="s">
        <v>3</v>
      </c>
    </row>
    <row r="4" spans="1:9" s="19" customFormat="1" ht="14.4" customHeight="1" x14ac:dyDescent="0.25">
      <c r="C4" s="143" t="s">
        <v>86</v>
      </c>
      <c r="D4" s="390"/>
      <c r="E4" s="390"/>
      <c r="F4" s="390"/>
      <c r="G4" s="390"/>
      <c r="H4" s="390"/>
      <c r="I4" s="390"/>
    </row>
    <row r="5" spans="1:9" s="19" customFormat="1" ht="14.4" customHeight="1" x14ac:dyDescent="0.25">
      <c r="C5" s="144" t="s">
        <v>87</v>
      </c>
      <c r="D5" s="391" t="s">
        <v>89</v>
      </c>
      <c r="E5" s="391"/>
      <c r="F5" s="391"/>
      <c r="G5" s="391"/>
      <c r="H5" s="391"/>
      <c r="I5" s="391"/>
    </row>
    <row r="6" spans="1:9" s="19" customFormat="1" ht="14.4" customHeight="1" x14ac:dyDescent="0.25">
      <c r="B6" s="46" t="s">
        <v>160</v>
      </c>
      <c r="C6" s="118" t="s">
        <v>88</v>
      </c>
      <c r="D6" s="144" t="s">
        <v>90</v>
      </c>
      <c r="E6" s="144" t="s">
        <v>91</v>
      </c>
      <c r="F6" s="144" t="s">
        <v>92</v>
      </c>
      <c r="G6" s="144" t="s">
        <v>93</v>
      </c>
      <c r="H6" s="144" t="s">
        <v>94</v>
      </c>
      <c r="I6" s="298" t="s">
        <v>95</v>
      </c>
    </row>
    <row r="8" spans="1:9" ht="15" x14ac:dyDescent="0.25">
      <c r="A8" s="177">
        <v>1</v>
      </c>
      <c r="B8" s="174" t="s">
        <v>65</v>
      </c>
      <c r="C8" s="113"/>
      <c r="D8" s="113"/>
      <c r="E8" s="113"/>
      <c r="F8" s="113"/>
      <c r="G8" s="113"/>
      <c r="H8" s="113"/>
      <c r="I8" s="299"/>
    </row>
    <row r="9" spans="1:9" ht="15" x14ac:dyDescent="0.25">
      <c r="A9" s="177">
        <v>2</v>
      </c>
      <c r="B9" s="174" t="s">
        <v>291</v>
      </c>
      <c r="C9" s="113"/>
      <c r="D9" s="113"/>
      <c r="E9" s="113"/>
      <c r="F9" s="113"/>
      <c r="G9" s="113"/>
      <c r="H9" s="113"/>
      <c r="I9" s="299"/>
    </row>
    <row r="10" spans="1:9" ht="15" x14ac:dyDescent="0.25">
      <c r="A10" s="177">
        <v>3</v>
      </c>
      <c r="B10" s="174" t="s">
        <v>292</v>
      </c>
      <c r="C10" s="113"/>
      <c r="D10" s="113"/>
      <c r="E10" s="113"/>
      <c r="F10" s="113"/>
      <c r="G10" s="113"/>
      <c r="H10" s="113"/>
      <c r="I10" s="299"/>
    </row>
    <row r="11" spans="1:9" ht="15" x14ac:dyDescent="0.25">
      <c r="A11" s="177"/>
      <c r="B11" s="174"/>
      <c r="C11" s="98"/>
      <c r="D11" s="98"/>
      <c r="E11" s="99"/>
      <c r="F11" s="98"/>
      <c r="G11" s="98"/>
      <c r="H11" s="98"/>
      <c r="I11" s="321"/>
    </row>
    <row r="12" spans="1:9" ht="15" x14ac:dyDescent="0.25">
      <c r="A12" s="177">
        <v>4</v>
      </c>
      <c r="B12" s="193" t="str">
        <f>"Total Assets for the Leverage Ratio (item "&amp;A8&amp;" less the sum of items "&amp;A9&amp;" and items "&amp;A10&amp;")"</f>
        <v>Total Assets for the Leverage Ratio (item 1 less the sum of items 2 and items 3)</v>
      </c>
      <c r="C12" s="158" t="str">
        <f>IF(AND(ISNUMBER(C8),ISNUMBER(C9),ISNUMBER(C10)),(C8-C9-C10),"")</f>
        <v/>
      </c>
      <c r="D12" s="158" t="str">
        <f t="shared" ref="D12:I12" si="0">IF(AND(ISNUMBER(D8),ISNUMBER(D9),ISNUMBER(D10)),(D8-D9-D10),"")</f>
        <v/>
      </c>
      <c r="E12" s="158" t="str">
        <f t="shared" si="0"/>
        <v/>
      </c>
      <c r="F12" s="158" t="str">
        <f t="shared" si="0"/>
        <v/>
      </c>
      <c r="G12" s="158" t="str">
        <f t="shared" si="0"/>
        <v/>
      </c>
      <c r="H12" s="158" t="str">
        <f t="shared" si="0"/>
        <v/>
      </c>
      <c r="I12" s="300" t="str">
        <f t="shared" si="0"/>
        <v/>
      </c>
    </row>
    <row r="13" spans="1:9" ht="15" x14ac:dyDescent="0.25">
      <c r="A13" s="178"/>
      <c r="B13" s="175"/>
      <c r="C13" s="117"/>
      <c r="D13" s="117"/>
      <c r="E13" s="117"/>
      <c r="F13" s="117"/>
      <c r="G13" s="117"/>
      <c r="H13" s="117"/>
      <c r="I13" s="322"/>
    </row>
    <row r="14" spans="1:9" ht="15" x14ac:dyDescent="0.25">
      <c r="A14" s="178"/>
      <c r="B14" s="176" t="s">
        <v>161</v>
      </c>
      <c r="C14" s="98"/>
      <c r="D14" s="98"/>
      <c r="E14" s="98"/>
      <c r="F14" s="98"/>
      <c r="G14" s="98"/>
      <c r="H14" s="98"/>
      <c r="I14" s="321"/>
    </row>
    <row r="15" spans="1:9" s="19" customFormat="1" ht="15" x14ac:dyDescent="0.25">
      <c r="A15" s="19">
        <v>5</v>
      </c>
      <c r="B15" s="46" t="s">
        <v>293</v>
      </c>
      <c r="C15" s="118"/>
      <c r="D15" s="187"/>
      <c r="E15" s="187"/>
      <c r="F15" s="187"/>
      <c r="G15" s="187"/>
      <c r="H15" s="187"/>
      <c r="I15" s="323"/>
    </row>
    <row r="16" spans="1:9" ht="30" x14ac:dyDescent="0.25">
      <c r="A16" s="177"/>
      <c r="B16" s="195" t="s">
        <v>165</v>
      </c>
      <c r="C16" s="113"/>
      <c r="D16" s="113"/>
      <c r="E16" s="113"/>
      <c r="F16" s="113"/>
      <c r="G16" s="113"/>
      <c r="H16" s="113"/>
      <c r="I16" s="299"/>
    </row>
    <row r="17" spans="1:9" ht="15" x14ac:dyDescent="0.25">
      <c r="A17" s="177">
        <v>6</v>
      </c>
      <c r="B17" s="174" t="s">
        <v>166</v>
      </c>
      <c r="C17" s="113"/>
      <c r="D17" s="113"/>
      <c r="E17" s="113"/>
      <c r="F17" s="113"/>
      <c r="G17" s="113"/>
      <c r="H17" s="113"/>
      <c r="I17" s="299"/>
    </row>
    <row r="18" spans="1:9" ht="30" x14ac:dyDescent="0.25">
      <c r="A18" s="196">
        <v>7</v>
      </c>
      <c r="B18" s="197" t="str">
        <f>"Total on-balance sheet exposures (excluding on-balance sheet assets for repo-style transactions and 
derivative exposures, but including cash collateral received in derivative transactions)  (items "&amp;A15&amp;" less item "&amp;A17&amp;")"</f>
        <v>Total on-balance sheet exposures (excluding on-balance sheet assets for repo-style transactions and 
derivative exposures, but including cash collateral received in derivative transactions)  (items 5 less item 6)</v>
      </c>
      <c r="C18" s="158" t="str">
        <f>IF(AND(ISNUMBER(C16),ISNUMBER(C17)),(C16-C17),"")</f>
        <v/>
      </c>
      <c r="D18" s="158" t="str">
        <f t="shared" ref="D18:I18" si="1">IF(AND(ISNUMBER(D16),ISNUMBER(D17)),(D16-D17),"")</f>
        <v/>
      </c>
      <c r="E18" s="158" t="str">
        <f t="shared" si="1"/>
        <v/>
      </c>
      <c r="F18" s="158" t="str">
        <f t="shared" si="1"/>
        <v/>
      </c>
      <c r="G18" s="158" t="str">
        <f t="shared" si="1"/>
        <v/>
      </c>
      <c r="H18" s="158" t="str">
        <f t="shared" si="1"/>
        <v/>
      </c>
      <c r="I18" s="300" t="str">
        <f t="shared" si="1"/>
        <v/>
      </c>
    </row>
    <row r="19" spans="1:9" ht="15" x14ac:dyDescent="0.25">
      <c r="A19" s="177"/>
      <c r="B19" s="174"/>
      <c r="C19" s="98"/>
      <c r="D19" s="98"/>
      <c r="E19" s="99"/>
      <c r="F19" s="98"/>
      <c r="G19" s="98"/>
      <c r="H19" s="98"/>
      <c r="I19" s="321"/>
    </row>
    <row r="20" spans="1:9" ht="15" x14ac:dyDescent="0.25">
      <c r="A20" s="177"/>
      <c r="B20" s="46" t="s">
        <v>167</v>
      </c>
      <c r="C20" s="98"/>
      <c r="D20" s="98"/>
      <c r="E20" s="98"/>
      <c r="F20" s="98"/>
      <c r="G20" s="98"/>
      <c r="H20" s="98"/>
      <c r="I20" s="321"/>
    </row>
    <row r="21" spans="1:9" ht="15" x14ac:dyDescent="0.25">
      <c r="A21" s="177">
        <v>8</v>
      </c>
      <c r="B21" s="174" t="s">
        <v>168</v>
      </c>
      <c r="C21" s="113"/>
      <c r="D21" s="113"/>
      <c r="E21" s="113"/>
      <c r="F21" s="113"/>
      <c r="G21" s="113"/>
      <c r="H21" s="113"/>
      <c r="I21" s="299"/>
    </row>
    <row r="22" spans="1:9" ht="15" x14ac:dyDescent="0.25">
      <c r="A22" s="177">
        <v>9</v>
      </c>
      <c r="B22" s="174" t="s">
        <v>169</v>
      </c>
      <c r="C22" s="113"/>
      <c r="D22" s="113"/>
      <c r="E22" s="113"/>
      <c r="F22" s="113"/>
      <c r="G22" s="113"/>
      <c r="H22" s="113"/>
      <c r="I22" s="299"/>
    </row>
    <row r="23" spans="1:9" ht="15" x14ac:dyDescent="0.25">
      <c r="A23" s="177">
        <v>10</v>
      </c>
      <c r="B23" s="195" t="s">
        <v>170</v>
      </c>
      <c r="C23" s="113"/>
      <c r="D23" s="113"/>
      <c r="E23" s="113"/>
      <c r="F23" s="113"/>
      <c r="G23" s="113"/>
      <c r="H23" s="113"/>
      <c r="I23" s="299"/>
    </row>
    <row r="24" spans="1:9" ht="30" x14ac:dyDescent="0.25">
      <c r="A24" s="196">
        <v>11</v>
      </c>
      <c r="B24" s="195" t="s">
        <v>171</v>
      </c>
      <c r="C24" s="113"/>
      <c r="D24" s="113"/>
      <c r="E24" s="113"/>
      <c r="F24" s="113"/>
      <c r="G24" s="113"/>
      <c r="H24" s="113"/>
      <c r="I24" s="299"/>
    </row>
    <row r="25" spans="1:9" ht="15" x14ac:dyDescent="0.25">
      <c r="A25" s="177">
        <v>12</v>
      </c>
      <c r="B25" s="174" t="s">
        <v>172</v>
      </c>
      <c r="C25" s="113"/>
      <c r="D25" s="113"/>
      <c r="E25" s="113"/>
      <c r="F25" s="113"/>
      <c r="G25" s="113"/>
      <c r="H25" s="113"/>
      <c r="I25" s="299"/>
    </row>
    <row r="26" spans="1:9" ht="15" x14ac:dyDescent="0.25">
      <c r="A26" s="177">
        <v>13</v>
      </c>
      <c r="B26" s="174" t="s">
        <v>173</v>
      </c>
      <c r="C26" s="113"/>
      <c r="D26" s="113"/>
      <c r="E26" s="113"/>
      <c r="F26" s="113"/>
      <c r="G26" s="113"/>
      <c r="H26" s="113"/>
      <c r="I26" s="299"/>
    </row>
    <row r="27" spans="1:9" ht="15" x14ac:dyDescent="0.25">
      <c r="A27" s="177">
        <v>14</v>
      </c>
      <c r="B27" s="174" t="s">
        <v>174</v>
      </c>
      <c r="C27" s="113"/>
      <c r="D27" s="113"/>
      <c r="E27" s="113"/>
      <c r="F27" s="113"/>
      <c r="G27" s="113"/>
      <c r="H27" s="113"/>
      <c r="I27" s="299"/>
    </row>
    <row r="28" spans="1:9" ht="15" x14ac:dyDescent="0.25">
      <c r="A28" s="177">
        <v>15</v>
      </c>
      <c r="B28" s="193" t="str">
        <f>"Total derivative exposures (sum of items "&amp;A21&amp;", "&amp;A22&amp;", "&amp;A23&amp;" and "&amp;A26&amp;", minus items "&amp;A24&amp;", "&amp;A25&amp;", and "&amp;A27&amp;")"</f>
        <v>Total derivative exposures (sum of items 8, 9, 10 and 13, minus items 11, 12, and 14)</v>
      </c>
      <c r="C28" s="158" t="str">
        <f>IF(AND(ISNUMBER(C21),ISNUMBER(C22), ISNUMBER(C23), ISNUMBER(C26), ISNUMBER(C24), ISNUMBER(C25),ISNUMBER(C27)),((C21+C22+ C23+C26)-(C24+C25+C27)),"")</f>
        <v/>
      </c>
      <c r="D28" s="158" t="str">
        <f t="shared" ref="D28:I28" si="2">IF(AND(ISNUMBER(D21),ISNUMBER(D22), ISNUMBER(D23), ISNUMBER(D26), ISNUMBER(D24), ISNUMBER(D25),ISNUMBER(D27)),((D21+D22+ D23+D26)-(D24+D25+D27)),"")</f>
        <v/>
      </c>
      <c r="E28" s="158" t="str">
        <f t="shared" si="2"/>
        <v/>
      </c>
      <c r="F28" s="158" t="str">
        <f t="shared" si="2"/>
        <v/>
      </c>
      <c r="G28" s="158" t="str">
        <f t="shared" si="2"/>
        <v/>
      </c>
      <c r="H28" s="158" t="str">
        <f t="shared" si="2"/>
        <v/>
      </c>
      <c r="I28" s="300" t="str">
        <f t="shared" si="2"/>
        <v/>
      </c>
    </row>
    <row r="29" spans="1:9" ht="15" x14ac:dyDescent="0.25">
      <c r="A29" s="20"/>
      <c r="B29" s="17"/>
      <c r="C29" s="98"/>
      <c r="D29" s="98"/>
      <c r="E29" s="99"/>
      <c r="F29" s="98"/>
      <c r="G29" s="98"/>
      <c r="H29" s="98"/>
      <c r="I29" s="321"/>
    </row>
    <row r="30" spans="1:9" ht="15" x14ac:dyDescent="0.25">
      <c r="A30" s="177"/>
      <c r="B30" s="46" t="s">
        <v>175</v>
      </c>
      <c r="C30" s="98"/>
      <c r="D30" s="98"/>
      <c r="E30" s="98"/>
      <c r="F30" s="98"/>
      <c r="G30" s="98"/>
      <c r="H30" s="98"/>
      <c r="I30" s="321"/>
    </row>
    <row r="31" spans="1:9" ht="15" x14ac:dyDescent="0.25">
      <c r="A31" s="196">
        <v>16</v>
      </c>
      <c r="B31" s="195" t="s">
        <v>176</v>
      </c>
      <c r="C31" s="113"/>
      <c r="D31" s="113"/>
      <c r="E31" s="113"/>
      <c r="F31" s="113"/>
      <c r="G31" s="113"/>
      <c r="H31" s="113"/>
      <c r="I31" s="299"/>
    </row>
    <row r="32" spans="1:9" ht="30" x14ac:dyDescent="0.25">
      <c r="A32" s="196">
        <v>17</v>
      </c>
      <c r="B32" s="195" t="s">
        <v>177</v>
      </c>
      <c r="C32" s="113"/>
      <c r="D32" s="113"/>
      <c r="E32" s="113"/>
      <c r="F32" s="113"/>
      <c r="G32" s="113"/>
      <c r="H32" s="113"/>
      <c r="I32" s="299"/>
    </row>
    <row r="33" spans="1:9" ht="15" x14ac:dyDescent="0.25">
      <c r="A33" s="196">
        <v>18</v>
      </c>
      <c r="B33" s="195" t="s">
        <v>178</v>
      </c>
      <c r="C33" s="113"/>
      <c r="D33" s="113"/>
      <c r="E33" s="113"/>
      <c r="F33" s="113"/>
      <c r="G33" s="113"/>
      <c r="H33" s="113"/>
      <c r="I33" s="299"/>
    </row>
    <row r="34" spans="1:9" x14ac:dyDescent="0.3">
      <c r="A34" s="196">
        <f t="shared" ref="A34" si="3">A33+1</f>
        <v>19</v>
      </c>
      <c r="B34" s="174" t="s">
        <v>179</v>
      </c>
      <c r="C34" s="113"/>
      <c r="D34" s="113"/>
      <c r="E34" s="113"/>
      <c r="F34" s="113"/>
      <c r="G34" s="113"/>
      <c r="H34" s="113"/>
      <c r="I34" s="299"/>
    </row>
    <row r="35" spans="1:9" x14ac:dyDescent="0.3">
      <c r="A35" s="196">
        <v>20</v>
      </c>
      <c r="B35" s="193" t="str">
        <f>"Total exposures for repo-style transactions (sum of items "&amp;A31&amp;", "&amp;A33&amp;", and "&amp;A34&amp;" minus item "&amp;A32&amp;")"</f>
        <v>Total exposures for repo-style transactions (sum of items 16, 18, and 19 minus item 17)</v>
      </c>
      <c r="C35" s="158" t="str">
        <f>IF(AND(ISNUMBER(C31),ISNUMBER(C33), ISNUMBER(C34), ISNUMBER(C32)),(C31+C33+C34-C32),"")</f>
        <v/>
      </c>
      <c r="D35" s="158" t="str">
        <f t="shared" ref="D35:I35" si="4">IF(AND(ISNUMBER(D31),ISNUMBER(D33), ISNUMBER(D34), ISNUMBER(D32)),(D31+D33+D34-D32),"")</f>
        <v/>
      </c>
      <c r="E35" s="158" t="str">
        <f t="shared" si="4"/>
        <v/>
      </c>
      <c r="F35" s="158" t="str">
        <f t="shared" si="4"/>
        <v/>
      </c>
      <c r="G35" s="158" t="str">
        <f t="shared" si="4"/>
        <v/>
      </c>
      <c r="H35" s="158" t="str">
        <f t="shared" si="4"/>
        <v/>
      </c>
      <c r="I35" s="300" t="str">
        <f t="shared" si="4"/>
        <v/>
      </c>
    </row>
    <row r="36" spans="1:9" x14ac:dyDescent="0.3">
      <c r="A36" s="20"/>
      <c r="B36" s="17"/>
      <c r="C36" s="98"/>
      <c r="D36" s="98"/>
      <c r="E36" s="99"/>
      <c r="F36" s="98"/>
      <c r="G36" s="98"/>
      <c r="H36" s="98"/>
      <c r="I36" s="321"/>
    </row>
    <row r="37" spans="1:9" x14ac:dyDescent="0.3">
      <c r="A37" s="177"/>
      <c r="B37" s="46" t="s">
        <v>100</v>
      </c>
      <c r="C37" s="98"/>
      <c r="D37" s="98"/>
      <c r="E37" s="98"/>
      <c r="F37" s="98"/>
      <c r="G37" s="98"/>
      <c r="H37" s="98"/>
      <c r="I37" s="321"/>
    </row>
    <row r="38" spans="1:9" x14ac:dyDescent="0.3">
      <c r="A38" s="177">
        <v>21</v>
      </c>
      <c r="B38" s="174" t="s">
        <v>180</v>
      </c>
      <c r="C38" s="113"/>
      <c r="D38" s="113"/>
      <c r="E38" s="113"/>
      <c r="F38" s="113"/>
      <c r="G38" s="113"/>
      <c r="H38" s="113"/>
      <c r="I38" s="299"/>
    </row>
    <row r="39" spans="1:9" x14ac:dyDescent="0.3">
      <c r="A39" s="177">
        <v>22</v>
      </c>
      <c r="B39" s="174" t="s">
        <v>181</v>
      </c>
      <c r="C39" s="113"/>
      <c r="D39" s="113"/>
      <c r="E39" s="113"/>
      <c r="F39" s="113"/>
      <c r="G39" s="113"/>
      <c r="H39" s="113"/>
      <c r="I39" s="299"/>
    </row>
    <row r="40" spans="1:9" x14ac:dyDescent="0.3">
      <c r="A40" s="177">
        <v>23</v>
      </c>
      <c r="B40" s="197" t="str">
        <f>"Off-balance sheet exposures (items "&amp;A38&amp;" less items "&amp;A39&amp;")"</f>
        <v>Off-balance sheet exposures (items 21 less items 22)</v>
      </c>
      <c r="C40" s="158" t="str">
        <f>IF(AND(ISNUMBER(C38),ISNUMBER(C39)),(C38-C39),"")</f>
        <v/>
      </c>
      <c r="D40" s="158" t="str">
        <f t="shared" ref="D40:I40" si="5">IF(AND(ISNUMBER(D38),ISNUMBER(D39)),(D38-D39),"")</f>
        <v/>
      </c>
      <c r="E40" s="158" t="str">
        <f t="shared" si="5"/>
        <v/>
      </c>
      <c r="F40" s="158" t="str">
        <f t="shared" si="5"/>
        <v/>
      </c>
      <c r="G40" s="158" t="str">
        <f t="shared" si="5"/>
        <v/>
      </c>
      <c r="H40" s="158" t="str">
        <f t="shared" si="5"/>
        <v/>
      </c>
      <c r="I40" s="300" t="str">
        <f t="shared" si="5"/>
        <v/>
      </c>
    </row>
    <row r="41" spans="1:9" x14ac:dyDescent="0.3">
      <c r="A41" s="20"/>
      <c r="B41" s="17"/>
      <c r="C41" s="98"/>
      <c r="D41" s="98"/>
      <c r="E41" s="99"/>
      <c r="F41" s="98"/>
      <c r="G41" s="98"/>
      <c r="H41" s="98"/>
      <c r="I41" s="321"/>
    </row>
    <row r="42" spans="1:9" x14ac:dyDescent="0.3">
      <c r="A42" s="177"/>
      <c r="B42" s="46" t="s">
        <v>182</v>
      </c>
      <c r="C42" s="98"/>
      <c r="D42" s="98"/>
      <c r="E42" s="98"/>
      <c r="F42" s="98"/>
      <c r="G42" s="98"/>
      <c r="H42" s="98"/>
      <c r="I42" s="321"/>
    </row>
    <row r="43" spans="1:9" x14ac:dyDescent="0.3">
      <c r="A43" s="177">
        <v>24</v>
      </c>
      <c r="B43" s="193" t="str">
        <f>"Total leverage exposure (sum of items "&amp;A18&amp;", "&amp;A28&amp;", "&amp;A35&amp;" and "&amp;A40&amp;")"</f>
        <v>Total leverage exposure (sum of items 7, 15, 20 and 23)</v>
      </c>
      <c r="C43" s="158" t="str">
        <f t="shared" ref="C43:I43" si="6">IF(AND(ISNUMBER(C18),ISNUMBER(C28),ISNUMBER(C35),ISNUMBER(C40)),(C18+C28+C35+C40),"")</f>
        <v/>
      </c>
      <c r="D43" s="158" t="str">
        <f t="shared" si="6"/>
        <v/>
      </c>
      <c r="E43" s="158" t="str">
        <f t="shared" si="6"/>
        <v/>
      </c>
      <c r="F43" s="158" t="str">
        <f t="shared" si="6"/>
        <v/>
      </c>
      <c r="G43" s="158" t="str">
        <f t="shared" si="6"/>
        <v/>
      </c>
      <c r="H43" s="158" t="str">
        <f t="shared" si="6"/>
        <v/>
      </c>
      <c r="I43" s="300" t="str">
        <f t="shared" si="6"/>
        <v/>
      </c>
    </row>
    <row r="44" spans="1:9" x14ac:dyDescent="0.3">
      <c r="A44" s="178"/>
      <c r="B44" s="175"/>
      <c r="C44" s="98"/>
      <c r="D44" s="98"/>
      <c r="E44" s="98"/>
      <c r="F44" s="98"/>
      <c r="G44" s="98"/>
      <c r="H44" s="98"/>
      <c r="I44" s="321"/>
    </row>
    <row r="45" spans="1:9" x14ac:dyDescent="0.3">
      <c r="B45" s="17"/>
      <c r="E45" s="194"/>
      <c r="I45" s="324"/>
    </row>
    <row r="46" spans="1:9" x14ac:dyDescent="0.3">
      <c r="B46" s="35" t="s">
        <v>62</v>
      </c>
      <c r="E46" s="194"/>
      <c r="I46" s="324"/>
    </row>
    <row r="47" spans="1:9" ht="28.8" x14ac:dyDescent="0.3">
      <c r="A47" s="21">
        <v>25</v>
      </c>
      <c r="B47" s="42" t="s">
        <v>158</v>
      </c>
      <c r="C47" s="273" t="str">
        <f>IF(C54=0,"Yes","No")</f>
        <v>No</v>
      </c>
      <c r="D47" s="273" t="str">
        <f t="shared" ref="D47:I47" si="7">IF(D54=0,"Yes","No")</f>
        <v>No</v>
      </c>
      <c r="E47" s="273" t="str">
        <f t="shared" si="7"/>
        <v>No</v>
      </c>
      <c r="F47" s="273" t="str">
        <f t="shared" si="7"/>
        <v>No</v>
      </c>
      <c r="G47" s="273" t="str">
        <f t="shared" si="7"/>
        <v>No</v>
      </c>
      <c r="H47" s="273" t="str">
        <f t="shared" si="7"/>
        <v>No</v>
      </c>
      <c r="I47" s="325" t="str">
        <f t="shared" si="7"/>
        <v>No</v>
      </c>
    </row>
    <row r="48" spans="1:9" ht="28.8" x14ac:dyDescent="0.3">
      <c r="A48" s="21">
        <v>26</v>
      </c>
      <c r="B48" s="42" t="s">
        <v>72</v>
      </c>
      <c r="C48" s="273" t="str">
        <f>IF(C60=0,"Yes","No")</f>
        <v>No</v>
      </c>
      <c r="D48" s="273" t="str">
        <f t="shared" ref="D48:I48" si="8">IF(D60=0,"Yes","No")</f>
        <v>No</v>
      </c>
      <c r="E48" s="273" t="str">
        <f t="shared" si="8"/>
        <v>No</v>
      </c>
      <c r="F48" s="273" t="str">
        <f t="shared" si="8"/>
        <v>No</v>
      </c>
      <c r="G48" s="273" t="str">
        <f t="shared" si="8"/>
        <v>No</v>
      </c>
      <c r="H48" s="273" t="str">
        <f t="shared" si="8"/>
        <v>No</v>
      </c>
      <c r="I48" s="325" t="str">
        <f t="shared" si="8"/>
        <v>No</v>
      </c>
    </row>
    <row r="49" spans="1:10" x14ac:dyDescent="0.3">
      <c r="A49" s="20"/>
      <c r="B49" s="20"/>
      <c r="C49" s="98"/>
      <c r="D49" s="98"/>
      <c r="E49" s="98"/>
      <c r="F49" s="98"/>
      <c r="G49" s="98"/>
      <c r="H49" s="98"/>
      <c r="I49" s="98"/>
    </row>
    <row r="50" spans="1:10" x14ac:dyDescent="0.3">
      <c r="A50" s="20"/>
      <c r="B50" s="20"/>
      <c r="C50" s="98"/>
      <c r="D50" s="98"/>
      <c r="E50" s="98"/>
      <c r="F50" s="98"/>
      <c r="G50" s="98"/>
      <c r="H50" s="98"/>
      <c r="I50" s="98"/>
    </row>
    <row r="51" spans="1:10" s="20" customFormat="1" x14ac:dyDescent="0.3">
      <c r="C51" s="98"/>
      <c r="D51" s="98"/>
      <c r="E51" s="98"/>
      <c r="F51" s="98"/>
      <c r="G51" s="98"/>
      <c r="H51" s="98"/>
      <c r="I51" s="98"/>
    </row>
    <row r="52" spans="1:10" s="20" customFormat="1" x14ac:dyDescent="0.3">
      <c r="A52" s="401"/>
      <c r="B52" s="401"/>
      <c r="C52" s="401"/>
      <c r="D52" s="401"/>
      <c r="E52" s="401"/>
      <c r="F52" s="401"/>
      <c r="G52" s="401"/>
      <c r="H52" s="401"/>
      <c r="I52" s="401"/>
    </row>
    <row r="53" spans="1:10" x14ac:dyDescent="0.3">
      <c r="A53" s="20"/>
      <c r="B53" s="20"/>
      <c r="C53" s="98"/>
      <c r="D53" s="98"/>
      <c r="E53" s="98"/>
      <c r="F53" s="98"/>
      <c r="G53" s="98"/>
      <c r="H53" s="98"/>
      <c r="I53" s="98"/>
    </row>
    <row r="54" spans="1:10" x14ac:dyDescent="0.3">
      <c r="A54" s="20"/>
      <c r="B54" s="20"/>
      <c r="C54" s="97">
        <f t="shared" ref="C54:H54" si="9">SUM(C56:C58)</f>
        <v>3</v>
      </c>
      <c r="D54" s="97">
        <f t="shared" si="9"/>
        <v>3</v>
      </c>
      <c r="E54" s="97">
        <f t="shared" si="9"/>
        <v>3</v>
      </c>
      <c r="F54" s="97">
        <f t="shared" si="9"/>
        <v>3</v>
      </c>
      <c r="G54" s="97">
        <f t="shared" si="9"/>
        <v>3</v>
      </c>
      <c r="H54" s="97">
        <f t="shared" si="9"/>
        <v>3</v>
      </c>
      <c r="I54" s="97">
        <f>SUM(I56:I58)</f>
        <v>3</v>
      </c>
      <c r="J54" s="38"/>
    </row>
    <row r="55" spans="1:10" x14ac:dyDescent="0.3">
      <c r="A55" s="20"/>
      <c r="B55" s="20"/>
      <c r="C55" s="97"/>
      <c r="D55" s="97"/>
      <c r="E55" s="97"/>
      <c r="F55" s="97"/>
      <c r="G55" s="97"/>
      <c r="H55" s="97"/>
      <c r="I55" s="97"/>
      <c r="J55" s="38"/>
    </row>
    <row r="56" spans="1:10" x14ac:dyDescent="0.3">
      <c r="A56" s="20"/>
      <c r="B56" s="20"/>
      <c r="C56" s="97">
        <f t="shared" ref="C56:I58" si="10">IF(ISNUMBER(C8),0,1)</f>
        <v>1</v>
      </c>
      <c r="D56" s="97">
        <f t="shared" si="10"/>
        <v>1</v>
      </c>
      <c r="E56" s="97">
        <f t="shared" si="10"/>
        <v>1</v>
      </c>
      <c r="F56" s="97">
        <f t="shared" si="10"/>
        <v>1</v>
      </c>
      <c r="G56" s="97">
        <f t="shared" si="10"/>
        <v>1</v>
      </c>
      <c r="H56" s="97">
        <f t="shared" si="10"/>
        <v>1</v>
      </c>
      <c r="I56" s="97">
        <f t="shared" si="10"/>
        <v>1</v>
      </c>
      <c r="J56" s="38"/>
    </row>
    <row r="57" spans="1:10" x14ac:dyDescent="0.3">
      <c r="A57" s="20"/>
      <c r="B57" s="20"/>
      <c r="C57" s="97">
        <f t="shared" si="10"/>
        <v>1</v>
      </c>
      <c r="D57" s="97">
        <f t="shared" si="10"/>
        <v>1</v>
      </c>
      <c r="E57" s="97">
        <f t="shared" si="10"/>
        <v>1</v>
      </c>
      <c r="F57" s="97">
        <f t="shared" si="10"/>
        <v>1</v>
      </c>
      <c r="G57" s="97">
        <f t="shared" si="10"/>
        <v>1</v>
      </c>
      <c r="H57" s="97">
        <f t="shared" si="10"/>
        <v>1</v>
      </c>
      <c r="I57" s="97">
        <f t="shared" si="10"/>
        <v>1</v>
      </c>
      <c r="J57" s="38"/>
    </row>
    <row r="58" spans="1:10" x14ac:dyDescent="0.3">
      <c r="A58" s="20"/>
      <c r="B58" s="20"/>
      <c r="C58" s="97">
        <f t="shared" si="10"/>
        <v>1</v>
      </c>
      <c r="D58" s="97">
        <f t="shared" si="10"/>
        <v>1</v>
      </c>
      <c r="E58" s="97">
        <f t="shared" si="10"/>
        <v>1</v>
      </c>
      <c r="F58" s="97">
        <f t="shared" si="10"/>
        <v>1</v>
      </c>
      <c r="G58" s="97">
        <f t="shared" si="10"/>
        <v>1</v>
      </c>
      <c r="H58" s="97">
        <f t="shared" si="10"/>
        <v>1</v>
      </c>
      <c r="I58" s="97">
        <f t="shared" si="10"/>
        <v>1</v>
      </c>
      <c r="J58" s="38"/>
    </row>
    <row r="59" spans="1:10" x14ac:dyDescent="0.3">
      <c r="A59" s="20"/>
      <c r="B59" s="20"/>
      <c r="C59" s="97"/>
      <c r="D59" s="97"/>
      <c r="E59" s="97"/>
      <c r="F59" s="97"/>
      <c r="G59" s="97"/>
      <c r="H59" s="97"/>
      <c r="I59" s="97"/>
      <c r="J59" s="38"/>
    </row>
    <row r="60" spans="1:10" x14ac:dyDescent="0.3">
      <c r="A60" s="20"/>
      <c r="B60" s="20"/>
      <c r="C60" s="97">
        <f>SUM(C62:C70)</f>
        <v>8</v>
      </c>
      <c r="D60" s="97">
        <f t="shared" ref="D60:I60" si="11">SUM(D62:D70)</f>
        <v>8</v>
      </c>
      <c r="E60" s="97">
        <f t="shared" si="11"/>
        <v>8</v>
      </c>
      <c r="F60" s="97">
        <f t="shared" si="11"/>
        <v>8</v>
      </c>
      <c r="G60" s="97">
        <f t="shared" si="11"/>
        <v>8</v>
      </c>
      <c r="H60" s="97">
        <f t="shared" si="11"/>
        <v>8</v>
      </c>
      <c r="I60" s="97">
        <f t="shared" si="11"/>
        <v>8</v>
      </c>
      <c r="J60" s="38"/>
    </row>
    <row r="61" spans="1:10" x14ac:dyDescent="0.3">
      <c r="A61" s="20"/>
      <c r="B61" s="20"/>
      <c r="C61" s="97"/>
      <c r="D61" s="97"/>
      <c r="E61" s="97"/>
      <c r="F61" s="97"/>
      <c r="G61" s="97"/>
      <c r="H61" s="97"/>
      <c r="I61" s="97"/>
      <c r="J61" s="38"/>
    </row>
    <row r="62" spans="1:10" x14ac:dyDescent="0.3">
      <c r="A62" s="20"/>
      <c r="B62" s="20"/>
      <c r="C62" s="97">
        <f>IF(ISNUMBER(#REF!),0,1)</f>
        <v>1</v>
      </c>
      <c r="D62" s="97">
        <f>IF(ISNUMBER(#REF!),0,1)</f>
        <v>1</v>
      </c>
      <c r="E62" s="97">
        <f>IF(ISNUMBER(#REF!),0,1)</f>
        <v>1</v>
      </c>
      <c r="F62" s="97">
        <f>IF(ISNUMBER(#REF!),0,1)</f>
        <v>1</v>
      </c>
      <c r="G62" s="97">
        <f>IF(ISNUMBER(#REF!),0,1)</f>
        <v>1</v>
      </c>
      <c r="H62" s="97">
        <f>IF(ISNUMBER(#REF!),0,1)</f>
        <v>1</v>
      </c>
      <c r="I62" s="97">
        <f>IF(ISNUMBER(#REF!),0,1)</f>
        <v>1</v>
      </c>
      <c r="J62" s="38"/>
    </row>
    <row r="63" spans="1:10" x14ac:dyDescent="0.3">
      <c r="A63" s="20"/>
      <c r="B63" s="20"/>
      <c r="C63" s="97">
        <f>IF(ISNUMBER(#REF!),0,1)</f>
        <v>1</v>
      </c>
      <c r="D63" s="97">
        <f>IF(ISNUMBER(#REF!),0,1)</f>
        <v>1</v>
      </c>
      <c r="E63" s="97">
        <f>IF(ISNUMBER(#REF!),0,1)</f>
        <v>1</v>
      </c>
      <c r="F63" s="97">
        <f>IF(ISNUMBER(#REF!),0,1)</f>
        <v>1</v>
      </c>
      <c r="G63" s="97">
        <f>IF(ISNUMBER(#REF!),0,1)</f>
        <v>1</v>
      </c>
      <c r="H63" s="97">
        <f>IF(ISNUMBER(#REF!),0,1)</f>
        <v>1</v>
      </c>
      <c r="I63" s="97">
        <f>IF(ISNUMBER(#REF!),0,1)</f>
        <v>1</v>
      </c>
      <c r="J63" s="38"/>
    </row>
    <row r="64" spans="1:10" x14ac:dyDescent="0.3">
      <c r="A64" s="20"/>
      <c r="B64" s="20"/>
      <c r="C64" s="97">
        <f>IF(ISNUMBER(#REF!),0,1)</f>
        <v>1</v>
      </c>
      <c r="D64" s="97">
        <f>IF(ISNUMBER(#REF!),0,1)</f>
        <v>1</v>
      </c>
      <c r="E64" s="97">
        <f>IF(ISNUMBER(#REF!),0,1)</f>
        <v>1</v>
      </c>
      <c r="F64" s="97">
        <f>IF(ISNUMBER(#REF!),0,1)</f>
        <v>1</v>
      </c>
      <c r="G64" s="97">
        <f>IF(ISNUMBER(#REF!),0,1)</f>
        <v>1</v>
      </c>
      <c r="H64" s="97">
        <f>IF(ISNUMBER(#REF!),0,1)</f>
        <v>1</v>
      </c>
      <c r="I64" s="97">
        <f>IF(ISNUMBER(#REF!),0,1)</f>
        <v>1</v>
      </c>
      <c r="J64" s="38"/>
    </row>
    <row r="65" spans="1:10" x14ac:dyDescent="0.3">
      <c r="A65" s="20"/>
      <c r="B65" s="20"/>
      <c r="C65" s="97">
        <f>IF(ISNUMBER(#REF!),0,1)</f>
        <v>1</v>
      </c>
      <c r="D65" s="97">
        <f>IF(ISNUMBER(#REF!),0,1)</f>
        <v>1</v>
      </c>
      <c r="E65" s="97">
        <f>IF(ISNUMBER(#REF!),0,1)</f>
        <v>1</v>
      </c>
      <c r="F65" s="97">
        <f>IF(ISNUMBER(#REF!),0,1)</f>
        <v>1</v>
      </c>
      <c r="G65" s="97">
        <f>IF(ISNUMBER(#REF!),0,1)</f>
        <v>1</v>
      </c>
      <c r="H65" s="97">
        <f>IF(ISNUMBER(#REF!),0,1)</f>
        <v>1</v>
      </c>
      <c r="I65" s="97">
        <f>IF(ISNUMBER(#REF!),0,1)</f>
        <v>1</v>
      </c>
      <c r="J65" s="38"/>
    </row>
    <row r="66" spans="1:10" x14ac:dyDescent="0.3">
      <c r="A66" s="20"/>
      <c r="B66" s="20"/>
      <c r="C66" s="97"/>
      <c r="D66" s="97"/>
      <c r="E66" s="97"/>
      <c r="F66" s="97"/>
      <c r="G66" s="97"/>
      <c r="H66" s="97"/>
      <c r="I66" s="97"/>
      <c r="J66" s="38"/>
    </row>
    <row r="67" spans="1:10" x14ac:dyDescent="0.3">
      <c r="A67" s="20"/>
      <c r="B67" s="20"/>
      <c r="C67" s="97">
        <f>IF(ISNUMBER(#REF!),0,1)</f>
        <v>1</v>
      </c>
      <c r="D67" s="97">
        <f>IF(ISNUMBER(#REF!),0,1)</f>
        <v>1</v>
      </c>
      <c r="E67" s="97">
        <f>IF(ISNUMBER(#REF!),0,1)</f>
        <v>1</v>
      </c>
      <c r="F67" s="97">
        <f>IF(ISNUMBER(#REF!),0,1)</f>
        <v>1</v>
      </c>
      <c r="G67" s="97">
        <f>IF(ISNUMBER(#REF!),0,1)</f>
        <v>1</v>
      </c>
      <c r="H67" s="97">
        <f>IF(ISNUMBER(#REF!),0,1)</f>
        <v>1</v>
      </c>
      <c r="I67" s="97">
        <f>IF(ISNUMBER(#REF!),0,1)</f>
        <v>1</v>
      </c>
      <c r="J67" s="38"/>
    </row>
    <row r="68" spans="1:10" x14ac:dyDescent="0.3">
      <c r="A68" s="20"/>
      <c r="B68" s="20"/>
      <c r="C68" s="97">
        <f>IF(ISNUMBER(#REF!),0,1)</f>
        <v>1</v>
      </c>
      <c r="D68" s="97">
        <f>IF(ISNUMBER(#REF!),0,1)</f>
        <v>1</v>
      </c>
      <c r="E68" s="97">
        <f>IF(ISNUMBER(#REF!),0,1)</f>
        <v>1</v>
      </c>
      <c r="F68" s="97">
        <f>IF(ISNUMBER(#REF!),0,1)</f>
        <v>1</v>
      </c>
      <c r="G68" s="97">
        <f>IF(ISNUMBER(#REF!),0,1)</f>
        <v>1</v>
      </c>
      <c r="H68" s="97">
        <f>IF(ISNUMBER(#REF!),0,1)</f>
        <v>1</v>
      </c>
      <c r="I68" s="97">
        <f>IF(ISNUMBER(#REF!),0,1)</f>
        <v>1</v>
      </c>
      <c r="J68" s="38"/>
    </row>
    <row r="69" spans="1:10" x14ac:dyDescent="0.3">
      <c r="A69" s="29"/>
      <c r="B69" s="29"/>
      <c r="C69" s="97">
        <f>IF(ISNUMBER(#REF!),0,1)</f>
        <v>1</v>
      </c>
      <c r="D69" s="97">
        <f>IF(ISNUMBER(#REF!),0,1)</f>
        <v>1</v>
      </c>
      <c r="E69" s="97">
        <f>IF(ISNUMBER(#REF!),0,1)</f>
        <v>1</v>
      </c>
      <c r="F69" s="97">
        <f>IF(ISNUMBER(#REF!),0,1)</f>
        <v>1</v>
      </c>
      <c r="G69" s="97">
        <f>IF(ISNUMBER(#REF!),0,1)</f>
        <v>1</v>
      </c>
      <c r="H69" s="97">
        <f>IF(ISNUMBER(#REF!),0,1)</f>
        <v>1</v>
      </c>
      <c r="I69" s="97">
        <f>IF(ISNUMBER(#REF!),0,1)</f>
        <v>1</v>
      </c>
      <c r="J69" s="38"/>
    </row>
    <row r="70" spans="1:10" x14ac:dyDescent="0.3">
      <c r="A70" s="29"/>
      <c r="B70" s="29"/>
      <c r="C70" s="97">
        <f>IF(ISNUMBER(#REF!),0,1)</f>
        <v>1</v>
      </c>
      <c r="D70" s="97">
        <f>IF(ISNUMBER(#REF!),0,1)</f>
        <v>1</v>
      </c>
      <c r="E70" s="97">
        <f>IF(ISNUMBER(#REF!),0,1)</f>
        <v>1</v>
      </c>
      <c r="F70" s="97">
        <f>IF(ISNUMBER(#REF!),0,1)</f>
        <v>1</v>
      </c>
      <c r="G70" s="97">
        <f>IF(ISNUMBER(#REF!),0,1)</f>
        <v>1</v>
      </c>
      <c r="H70" s="97">
        <f>IF(ISNUMBER(#REF!),0,1)</f>
        <v>1</v>
      </c>
      <c r="I70" s="97">
        <f>IF(ISNUMBER(#REF!),0,1)</f>
        <v>1</v>
      </c>
      <c r="J70" s="38"/>
    </row>
    <row r="71" spans="1:10" x14ac:dyDescent="0.3">
      <c r="A71" s="29"/>
      <c r="B71" s="29"/>
      <c r="C71" s="95"/>
      <c r="D71" s="95"/>
      <c r="E71" s="95"/>
      <c r="F71" s="95"/>
      <c r="G71" s="95"/>
      <c r="H71" s="95"/>
      <c r="I71" s="95"/>
    </row>
    <row r="72" spans="1:10" x14ac:dyDescent="0.3">
      <c r="A72" s="29"/>
      <c r="B72" s="29"/>
      <c r="C72" s="95"/>
      <c r="D72" s="95"/>
      <c r="E72" s="95"/>
      <c r="F72" s="95"/>
      <c r="G72" s="95"/>
      <c r="H72" s="95"/>
      <c r="I72" s="95"/>
    </row>
    <row r="73" spans="1:10" x14ac:dyDescent="0.3">
      <c r="A73" s="29"/>
      <c r="B73" s="29"/>
      <c r="C73" s="95"/>
      <c r="D73" s="95"/>
      <c r="E73" s="95"/>
      <c r="F73" s="95"/>
      <c r="G73" s="95"/>
      <c r="H73" s="95"/>
      <c r="I73" s="95"/>
    </row>
    <row r="74" spans="1:10" x14ac:dyDescent="0.3">
      <c r="A74" s="29"/>
      <c r="B74" s="29"/>
      <c r="C74" s="95"/>
      <c r="D74" s="95"/>
      <c r="E74" s="95"/>
      <c r="F74" s="95"/>
      <c r="G74" s="95"/>
      <c r="H74" s="95"/>
      <c r="I74" s="95"/>
    </row>
    <row r="75" spans="1:10" x14ac:dyDescent="0.3">
      <c r="A75" s="29"/>
      <c r="B75" s="29"/>
      <c r="C75" s="95"/>
      <c r="D75" s="95"/>
      <c r="E75" s="95"/>
      <c r="F75" s="95"/>
      <c r="G75" s="95"/>
      <c r="H75" s="95"/>
      <c r="I75" s="95"/>
    </row>
    <row r="76" spans="1:10" x14ac:dyDescent="0.3">
      <c r="A76" s="29"/>
      <c r="B76" s="29"/>
      <c r="C76" s="95"/>
      <c r="D76" s="95"/>
      <c r="E76" s="95"/>
      <c r="F76" s="95"/>
      <c r="G76" s="95"/>
      <c r="H76" s="95"/>
      <c r="I76" s="95"/>
    </row>
    <row r="77" spans="1:10" x14ac:dyDescent="0.3">
      <c r="A77" s="29"/>
      <c r="B77" s="29"/>
      <c r="C77" s="95"/>
      <c r="D77" s="95"/>
      <c r="E77" s="95"/>
      <c r="F77" s="95"/>
      <c r="G77" s="95"/>
      <c r="H77" s="95"/>
      <c r="I77" s="95"/>
    </row>
    <row r="78" spans="1:10" x14ac:dyDescent="0.3">
      <c r="A78" s="29"/>
      <c r="B78" s="29"/>
      <c r="C78" s="95"/>
      <c r="D78" s="95"/>
      <c r="E78" s="95"/>
      <c r="F78" s="95"/>
      <c r="G78" s="95"/>
      <c r="H78" s="95"/>
      <c r="I78" s="95"/>
    </row>
    <row r="79" spans="1:10" x14ac:dyDescent="0.3">
      <c r="A79" s="29"/>
      <c r="B79" s="29"/>
      <c r="C79" s="95"/>
      <c r="D79" s="95"/>
      <c r="E79" s="95"/>
      <c r="F79" s="95"/>
      <c r="G79" s="95"/>
      <c r="H79" s="95"/>
      <c r="I79" s="95"/>
    </row>
    <row r="80" spans="1:10" x14ac:dyDescent="0.3">
      <c r="A80" s="29"/>
      <c r="B80" s="29"/>
      <c r="C80" s="95"/>
      <c r="D80" s="95"/>
      <c r="E80" s="95"/>
      <c r="F80" s="95"/>
      <c r="G80" s="95"/>
      <c r="H80" s="95"/>
      <c r="I80" s="95"/>
    </row>
    <row r="81" spans="1:9" x14ac:dyDescent="0.3">
      <c r="A81" s="29"/>
      <c r="B81" s="29"/>
      <c r="C81" s="95"/>
      <c r="D81" s="95"/>
      <c r="E81" s="95"/>
      <c r="F81" s="95"/>
      <c r="G81" s="95"/>
      <c r="H81" s="95"/>
      <c r="I81" s="95"/>
    </row>
    <row r="82" spans="1:9" x14ac:dyDescent="0.3">
      <c r="A82" s="29"/>
      <c r="B82" s="29"/>
      <c r="C82" s="95"/>
      <c r="D82" s="95"/>
      <c r="E82" s="95"/>
      <c r="F82" s="95"/>
      <c r="G82" s="95"/>
      <c r="H82" s="95"/>
      <c r="I82" s="95"/>
    </row>
    <row r="83" spans="1:9" x14ac:dyDescent="0.3">
      <c r="A83" s="29"/>
      <c r="B83" s="29"/>
      <c r="C83" s="95"/>
      <c r="D83" s="95"/>
      <c r="E83" s="95"/>
      <c r="F83" s="95"/>
      <c r="G83" s="95"/>
      <c r="H83" s="95"/>
      <c r="I83" s="95"/>
    </row>
    <row r="84" spans="1:9" x14ac:dyDescent="0.3">
      <c r="A84" s="29"/>
      <c r="B84" s="29"/>
      <c r="C84" s="95"/>
      <c r="D84" s="95"/>
      <c r="E84" s="95"/>
      <c r="F84" s="95"/>
      <c r="G84" s="95"/>
      <c r="H84" s="95"/>
      <c r="I84" s="95"/>
    </row>
    <row r="85" spans="1:9" x14ac:dyDescent="0.3">
      <c r="A85" s="29"/>
      <c r="B85" s="29"/>
      <c r="C85" s="95"/>
      <c r="D85" s="95"/>
      <c r="E85" s="95"/>
      <c r="F85" s="95"/>
      <c r="G85" s="95"/>
      <c r="H85" s="95"/>
      <c r="I85" s="95"/>
    </row>
    <row r="86" spans="1:9" x14ac:dyDescent="0.3">
      <c r="A86" s="20"/>
      <c r="B86" s="20"/>
      <c r="C86" s="98"/>
      <c r="D86" s="98"/>
      <c r="E86" s="98"/>
      <c r="F86" s="98"/>
      <c r="G86" s="98"/>
      <c r="H86" s="98"/>
      <c r="I86" s="98"/>
    </row>
    <row r="87" spans="1:9" x14ac:dyDescent="0.3">
      <c r="A87" s="20"/>
      <c r="B87" s="20"/>
      <c r="C87" s="98"/>
      <c r="D87" s="98"/>
      <c r="E87" s="98"/>
      <c r="F87" s="98"/>
      <c r="G87" s="98"/>
      <c r="H87" s="98"/>
      <c r="I87" s="98"/>
    </row>
    <row r="88" spans="1:9" x14ac:dyDescent="0.3">
      <c r="A88" s="20"/>
      <c r="B88" s="20"/>
      <c r="C88" s="98"/>
      <c r="D88" s="98"/>
      <c r="E88" s="98"/>
      <c r="F88" s="98"/>
      <c r="G88" s="98"/>
      <c r="H88" s="98"/>
      <c r="I88" s="98"/>
    </row>
    <row r="89" spans="1:9" x14ac:dyDescent="0.3">
      <c r="A89" s="20"/>
      <c r="B89" s="20"/>
      <c r="C89" s="98"/>
      <c r="D89" s="98"/>
      <c r="E89" s="98"/>
      <c r="F89" s="98"/>
      <c r="G89" s="98"/>
      <c r="H89" s="98"/>
      <c r="I89" s="98"/>
    </row>
    <row r="90" spans="1:9" x14ac:dyDescent="0.3">
      <c r="A90" s="20"/>
      <c r="B90" s="20"/>
      <c r="C90" s="98"/>
      <c r="D90" s="98"/>
      <c r="E90" s="98"/>
      <c r="F90" s="98"/>
      <c r="G90" s="98"/>
      <c r="H90" s="98"/>
      <c r="I90" s="98"/>
    </row>
    <row r="91" spans="1:9" x14ac:dyDescent="0.3">
      <c r="A91" s="20"/>
      <c r="B91" s="20"/>
      <c r="C91" s="98"/>
      <c r="D91" s="98"/>
      <c r="E91" s="98"/>
      <c r="F91" s="98"/>
      <c r="G91" s="98"/>
      <c r="H91" s="98"/>
      <c r="I91" s="98"/>
    </row>
    <row r="92" spans="1:9" x14ac:dyDescent="0.3">
      <c r="A92" s="20"/>
      <c r="B92" s="20"/>
      <c r="C92" s="98"/>
      <c r="D92" s="98"/>
      <c r="E92" s="98"/>
      <c r="F92" s="98"/>
      <c r="G92" s="98"/>
      <c r="H92" s="98"/>
      <c r="I92" s="98"/>
    </row>
    <row r="93" spans="1:9" x14ac:dyDescent="0.3">
      <c r="A93" s="20"/>
      <c r="B93" s="20"/>
      <c r="C93" s="98"/>
      <c r="D93" s="98"/>
      <c r="E93" s="98"/>
      <c r="F93" s="98"/>
      <c r="G93" s="98"/>
      <c r="H93" s="98"/>
      <c r="I93" s="98"/>
    </row>
    <row r="94" spans="1:9" x14ac:dyDescent="0.3">
      <c r="A94" s="20"/>
      <c r="B94" s="20"/>
      <c r="C94" s="98"/>
      <c r="D94" s="98"/>
      <c r="E94" s="98"/>
      <c r="F94" s="98"/>
      <c r="G94" s="98"/>
      <c r="H94" s="98"/>
      <c r="I94" s="98"/>
    </row>
  </sheetData>
  <mergeCells count="3">
    <mergeCell ref="D4:I4"/>
    <mergeCell ref="D5:I5"/>
    <mergeCell ref="A52:I52"/>
  </mergeCells>
  <pageMargins left="0.7" right="0.7" top="0.75" bottom="0.75" header="0.3" footer="0.3"/>
  <pageSetup scale="5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BX111"/>
  <sheetViews>
    <sheetView showGridLines="0" tabSelected="1" zoomScale="75" zoomScaleNormal="75" workbookViewId="0"/>
  </sheetViews>
  <sheetFormatPr defaultColWidth="9.109375" defaultRowHeight="14.4" x14ac:dyDescent="0.3"/>
  <cols>
    <col min="1" max="1" width="11.33203125" style="33" customWidth="1"/>
    <col min="2" max="2" width="54.88671875" style="33" customWidth="1"/>
    <col min="3" max="3" width="44.44140625" style="33" customWidth="1"/>
    <col min="4" max="5" width="34.5546875" style="33" customWidth="1"/>
    <col min="6" max="54" width="17.109375" style="98" customWidth="1"/>
    <col min="55" max="55" width="35.109375" style="33" customWidth="1"/>
    <col min="56" max="16384" width="9.109375" style="33"/>
  </cols>
  <sheetData>
    <row r="1" spans="1:76" ht="15.75" x14ac:dyDescent="0.25">
      <c r="A1" s="88" t="str">
        <f>"DFAST-14A - Regulatory Capital Transitions Schedule:"&amp;" "&amp;CoverSheet!$D$4&amp;" ("&amp;CoverSheet!$B$15&amp; " Scenario)"</f>
        <v>DFAST-14A - Regulatory Capital Transitions Schedule:  (Supervisory Baseline Scenario)</v>
      </c>
      <c r="B1" s="65"/>
    </row>
    <row r="2" spans="1:76" s="89" customFormat="1" ht="15.75" x14ac:dyDescent="0.25">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48"/>
      <c r="BX2" s="90"/>
    </row>
    <row r="3" spans="1:76" s="66" customFormat="1" ht="15" customHeight="1" x14ac:dyDescent="0.25">
      <c r="A3" s="402" t="s">
        <v>76</v>
      </c>
      <c r="B3" s="402"/>
      <c r="C3" s="402"/>
      <c r="D3" s="402"/>
      <c r="E3" s="402"/>
      <c r="F3" s="403" t="s">
        <v>96</v>
      </c>
      <c r="G3" s="403"/>
      <c r="H3" s="403"/>
      <c r="I3" s="403"/>
      <c r="J3" s="403"/>
      <c r="K3" s="403"/>
      <c r="L3" s="403"/>
      <c r="M3" s="403"/>
      <c r="N3" s="403"/>
      <c r="O3" s="403"/>
      <c r="P3" s="403"/>
      <c r="Q3" s="403"/>
      <c r="R3" s="403"/>
      <c r="S3" s="403"/>
      <c r="T3" s="403"/>
      <c r="U3" s="403"/>
      <c r="V3" s="403"/>
      <c r="W3" s="403"/>
      <c r="X3" s="403"/>
      <c r="Y3" s="403"/>
      <c r="Z3" s="403"/>
      <c r="AA3" s="403"/>
      <c r="AB3" s="403"/>
      <c r="AC3" s="403"/>
      <c r="AD3" s="403"/>
      <c r="AE3" s="403"/>
      <c r="AF3" s="403"/>
      <c r="AG3" s="403"/>
      <c r="AH3" s="403"/>
      <c r="AI3" s="403"/>
      <c r="AJ3" s="403"/>
      <c r="AK3" s="403"/>
      <c r="AL3" s="403"/>
      <c r="AM3" s="403"/>
      <c r="AN3" s="403"/>
      <c r="AO3" s="403"/>
      <c r="AP3" s="403"/>
      <c r="AQ3" s="403"/>
      <c r="AR3" s="403"/>
      <c r="AS3" s="403"/>
      <c r="AT3" s="403"/>
      <c r="AU3" s="403"/>
      <c r="AV3" s="112"/>
      <c r="AW3" s="112"/>
      <c r="AX3" s="112"/>
      <c r="AY3" s="112"/>
      <c r="AZ3" s="112"/>
      <c r="BA3" s="112"/>
      <c r="BB3" s="112"/>
      <c r="BC3" s="110"/>
      <c r="BX3" s="33"/>
    </row>
    <row r="4" spans="1:76" s="63" customFormat="1" ht="15" customHeight="1" x14ac:dyDescent="0.3">
      <c r="A4" s="404" t="s">
        <v>28</v>
      </c>
      <c r="B4" s="404" t="s">
        <v>27</v>
      </c>
      <c r="C4" s="404" t="s">
        <v>26</v>
      </c>
      <c r="D4" s="404" t="s">
        <v>25</v>
      </c>
      <c r="E4" s="404" t="s">
        <v>63</v>
      </c>
      <c r="F4" s="405" t="s">
        <v>90</v>
      </c>
      <c r="G4" s="406"/>
      <c r="H4" s="406"/>
      <c r="I4" s="406"/>
      <c r="J4" s="406"/>
      <c r="K4" s="406"/>
      <c r="L4" s="406"/>
      <c r="M4" s="405" t="s">
        <v>91</v>
      </c>
      <c r="N4" s="406"/>
      <c r="O4" s="406"/>
      <c r="P4" s="406"/>
      <c r="Q4" s="406"/>
      <c r="R4" s="406"/>
      <c r="S4" s="406"/>
      <c r="T4" s="405" t="s">
        <v>92</v>
      </c>
      <c r="U4" s="406"/>
      <c r="V4" s="406"/>
      <c r="W4" s="406"/>
      <c r="X4" s="406"/>
      <c r="Y4" s="406"/>
      <c r="Z4" s="406"/>
      <c r="AA4" s="405" t="s">
        <v>93</v>
      </c>
      <c r="AB4" s="406"/>
      <c r="AC4" s="406"/>
      <c r="AD4" s="406"/>
      <c r="AE4" s="406"/>
      <c r="AF4" s="406"/>
      <c r="AG4" s="406"/>
      <c r="AH4" s="405" t="s">
        <v>94</v>
      </c>
      <c r="AI4" s="406"/>
      <c r="AJ4" s="406"/>
      <c r="AK4" s="406"/>
      <c r="AL4" s="406"/>
      <c r="AM4" s="406"/>
      <c r="AN4" s="406"/>
      <c r="AO4" s="409" t="s">
        <v>95</v>
      </c>
      <c r="AP4" s="410"/>
      <c r="AQ4" s="410"/>
      <c r="AR4" s="410"/>
      <c r="AS4" s="410"/>
      <c r="AT4" s="410"/>
      <c r="AU4" s="410"/>
      <c r="AV4" s="406" t="s">
        <v>24</v>
      </c>
      <c r="AW4" s="406"/>
      <c r="AX4" s="406"/>
      <c r="AY4" s="406"/>
      <c r="AZ4" s="406"/>
      <c r="BA4" s="406"/>
      <c r="BB4" s="406"/>
      <c r="BC4" s="407" t="s">
        <v>164</v>
      </c>
      <c r="BX4" s="33"/>
    </row>
    <row r="5" spans="1:76" s="86" customFormat="1" ht="57.6" x14ac:dyDescent="0.3">
      <c r="A5" s="404"/>
      <c r="B5" s="404"/>
      <c r="C5" s="404"/>
      <c r="D5" s="404"/>
      <c r="E5" s="404"/>
      <c r="F5" s="164" t="s">
        <v>64</v>
      </c>
      <c r="G5" s="165" t="s">
        <v>23</v>
      </c>
      <c r="H5" s="200" t="s">
        <v>162</v>
      </c>
      <c r="I5" s="200" t="s">
        <v>163</v>
      </c>
      <c r="J5" s="166" t="s">
        <v>101</v>
      </c>
      <c r="K5" s="166" t="s">
        <v>66</v>
      </c>
      <c r="L5" s="166" t="s">
        <v>22</v>
      </c>
      <c r="M5" s="164" t="s">
        <v>64</v>
      </c>
      <c r="N5" s="165" t="s">
        <v>23</v>
      </c>
      <c r="O5" s="166" t="s">
        <v>162</v>
      </c>
      <c r="P5" s="166" t="s">
        <v>328</v>
      </c>
      <c r="Q5" s="166" t="s">
        <v>101</v>
      </c>
      <c r="R5" s="166" t="s">
        <v>66</v>
      </c>
      <c r="S5" s="166" t="s">
        <v>22</v>
      </c>
      <c r="T5" s="164" t="s">
        <v>64</v>
      </c>
      <c r="U5" s="165" t="s">
        <v>23</v>
      </c>
      <c r="V5" s="166" t="s">
        <v>329</v>
      </c>
      <c r="W5" s="166" t="s">
        <v>330</v>
      </c>
      <c r="X5" s="166" t="s">
        <v>101</v>
      </c>
      <c r="Y5" s="166" t="s">
        <v>66</v>
      </c>
      <c r="Z5" s="166" t="s">
        <v>22</v>
      </c>
      <c r="AA5" s="164" t="s">
        <v>64</v>
      </c>
      <c r="AB5" s="165" t="s">
        <v>23</v>
      </c>
      <c r="AC5" s="166" t="s">
        <v>162</v>
      </c>
      <c r="AD5" s="166" t="s">
        <v>328</v>
      </c>
      <c r="AE5" s="166" t="s">
        <v>101</v>
      </c>
      <c r="AF5" s="166" t="s">
        <v>66</v>
      </c>
      <c r="AG5" s="166" t="s">
        <v>22</v>
      </c>
      <c r="AH5" s="164" t="s">
        <v>64</v>
      </c>
      <c r="AI5" s="165" t="s">
        <v>23</v>
      </c>
      <c r="AJ5" s="166" t="s">
        <v>162</v>
      </c>
      <c r="AK5" s="166" t="s">
        <v>330</v>
      </c>
      <c r="AL5" s="166" t="s">
        <v>101</v>
      </c>
      <c r="AM5" s="166" t="s">
        <v>66</v>
      </c>
      <c r="AN5" s="166" t="s">
        <v>22</v>
      </c>
      <c r="AO5" s="326" t="s">
        <v>64</v>
      </c>
      <c r="AP5" s="327" t="s">
        <v>23</v>
      </c>
      <c r="AQ5" s="328" t="s">
        <v>162</v>
      </c>
      <c r="AR5" s="328" t="s">
        <v>328</v>
      </c>
      <c r="AS5" s="328" t="s">
        <v>101</v>
      </c>
      <c r="AT5" s="328" t="s">
        <v>66</v>
      </c>
      <c r="AU5" s="328" t="s">
        <v>22</v>
      </c>
      <c r="AV5" s="342" t="s">
        <v>64</v>
      </c>
      <c r="AW5" s="343" t="s">
        <v>23</v>
      </c>
      <c r="AX5" s="344" t="s">
        <v>162</v>
      </c>
      <c r="AY5" s="344" t="s">
        <v>328</v>
      </c>
      <c r="AZ5" s="344" t="s">
        <v>101</v>
      </c>
      <c r="BA5" s="344" t="s">
        <v>66</v>
      </c>
      <c r="BB5" s="344" t="s">
        <v>22</v>
      </c>
      <c r="BC5" s="408"/>
    </row>
    <row r="6" spans="1:76" ht="15" x14ac:dyDescent="0.25">
      <c r="A6" s="92">
        <v>1</v>
      </c>
      <c r="B6" s="67"/>
      <c r="C6" s="68"/>
      <c r="D6" s="68"/>
      <c r="E6" s="69"/>
      <c r="F6" s="70"/>
      <c r="G6" s="71"/>
      <c r="H6" s="71"/>
      <c r="I6" s="71"/>
      <c r="J6" s="71"/>
      <c r="K6" s="71"/>
      <c r="L6" s="72"/>
      <c r="M6" s="73"/>
      <c r="N6" s="71"/>
      <c r="O6" s="71"/>
      <c r="P6" s="71"/>
      <c r="Q6" s="71"/>
      <c r="R6" s="71"/>
      <c r="S6" s="72"/>
      <c r="T6" s="73"/>
      <c r="U6" s="71"/>
      <c r="V6" s="71"/>
      <c r="W6" s="71"/>
      <c r="X6" s="71"/>
      <c r="Y6" s="71"/>
      <c r="Z6" s="72"/>
      <c r="AA6" s="73"/>
      <c r="AB6" s="71"/>
      <c r="AC6" s="71"/>
      <c r="AD6" s="71"/>
      <c r="AE6" s="71"/>
      <c r="AF6" s="71"/>
      <c r="AG6" s="72"/>
      <c r="AH6" s="73"/>
      <c r="AI6" s="71"/>
      <c r="AJ6" s="71"/>
      <c r="AK6" s="71"/>
      <c r="AL6" s="71"/>
      <c r="AM6" s="71"/>
      <c r="AN6" s="72"/>
      <c r="AO6" s="329"/>
      <c r="AP6" s="330"/>
      <c r="AQ6" s="330"/>
      <c r="AR6" s="330"/>
      <c r="AS6" s="330"/>
      <c r="AT6" s="330"/>
      <c r="AU6" s="336"/>
      <c r="AV6" s="345">
        <f>SUM(F6,M6,T6,AA6,AH6)</f>
        <v>0</v>
      </c>
      <c r="AW6" s="346">
        <f t="shared" ref="AW6:BB6" si="0">SUM(G6,N6,U6,AB6,AI6)</f>
        <v>0</v>
      </c>
      <c r="AX6" s="346">
        <f t="shared" si="0"/>
        <v>0</v>
      </c>
      <c r="AY6" s="346">
        <f t="shared" si="0"/>
        <v>0</v>
      </c>
      <c r="AZ6" s="346">
        <f t="shared" si="0"/>
        <v>0</v>
      </c>
      <c r="BA6" s="346">
        <f t="shared" si="0"/>
        <v>0</v>
      </c>
      <c r="BB6" s="347">
        <f t="shared" si="0"/>
        <v>0</v>
      </c>
      <c r="BC6" s="339"/>
    </row>
    <row r="7" spans="1:76" ht="15" x14ac:dyDescent="0.25">
      <c r="A7" s="93">
        <v>2</v>
      </c>
      <c r="B7" s="74"/>
      <c r="C7" s="71"/>
      <c r="D7" s="71"/>
      <c r="E7" s="72"/>
      <c r="F7" s="75"/>
      <c r="G7" s="76"/>
      <c r="H7" s="76"/>
      <c r="I7" s="76"/>
      <c r="J7" s="76"/>
      <c r="K7" s="76"/>
      <c r="L7" s="77"/>
      <c r="M7" s="78"/>
      <c r="N7" s="76"/>
      <c r="O7" s="76"/>
      <c r="P7" s="76"/>
      <c r="Q7" s="76"/>
      <c r="R7" s="76"/>
      <c r="S7" s="77"/>
      <c r="T7" s="78"/>
      <c r="U7" s="76"/>
      <c r="V7" s="76"/>
      <c r="W7" s="76"/>
      <c r="X7" s="76"/>
      <c r="Y7" s="76"/>
      <c r="Z7" s="77"/>
      <c r="AA7" s="78"/>
      <c r="AB7" s="76"/>
      <c r="AC7" s="76"/>
      <c r="AD7" s="76"/>
      <c r="AE7" s="76"/>
      <c r="AF7" s="76"/>
      <c r="AG7" s="77"/>
      <c r="AH7" s="78"/>
      <c r="AI7" s="76"/>
      <c r="AJ7" s="76"/>
      <c r="AK7" s="76"/>
      <c r="AL7" s="76"/>
      <c r="AM7" s="76"/>
      <c r="AN7" s="77"/>
      <c r="AO7" s="331"/>
      <c r="AP7" s="332"/>
      <c r="AQ7" s="332"/>
      <c r="AR7" s="332"/>
      <c r="AS7" s="332"/>
      <c r="AT7" s="332"/>
      <c r="AU7" s="337"/>
      <c r="AV7" s="348">
        <f t="shared" ref="AV7:AV70" si="1">SUM(F7,M7,T7,AA7,AH7)</f>
        <v>0</v>
      </c>
      <c r="AW7" s="158">
        <f t="shared" ref="AW7:AW70" si="2">SUM(G7,N7,U7,AB7,AI7)</f>
        <v>0</v>
      </c>
      <c r="AX7" s="158">
        <f t="shared" ref="AX7:AX70" si="3">SUM(H7,O7,V7,AC7,AJ7)</f>
        <v>0</v>
      </c>
      <c r="AY7" s="158">
        <f t="shared" ref="AY7:AY70" si="4">SUM(I7,P7,W7,AD7,AK7)</f>
        <v>0</v>
      </c>
      <c r="AZ7" s="158">
        <f t="shared" ref="AZ7:AZ70" si="5">SUM(J7,Q7,X7,AE7,AL7)</f>
        <v>0</v>
      </c>
      <c r="BA7" s="158">
        <f t="shared" ref="BA7:BA70" si="6">SUM(K7,R7,Y7,AF7,AM7)</f>
        <v>0</v>
      </c>
      <c r="BB7" s="349">
        <f t="shared" ref="BB7:BB70" si="7">SUM(L7,S7,Z7,AG7,AN7)</f>
        <v>0</v>
      </c>
      <c r="BC7" s="340"/>
    </row>
    <row r="8" spans="1:76" ht="15" x14ac:dyDescent="0.25">
      <c r="A8" s="93">
        <v>3</v>
      </c>
      <c r="B8" s="74"/>
      <c r="C8" s="71"/>
      <c r="D8" s="71"/>
      <c r="E8" s="72"/>
      <c r="F8" s="75"/>
      <c r="G8" s="76"/>
      <c r="H8" s="76"/>
      <c r="I8" s="76"/>
      <c r="J8" s="76"/>
      <c r="K8" s="76"/>
      <c r="L8" s="77"/>
      <c r="M8" s="78"/>
      <c r="N8" s="76"/>
      <c r="O8" s="76"/>
      <c r="P8" s="76"/>
      <c r="Q8" s="76"/>
      <c r="R8" s="76"/>
      <c r="S8" s="77"/>
      <c r="T8" s="78"/>
      <c r="U8" s="76"/>
      <c r="V8" s="76"/>
      <c r="W8" s="76"/>
      <c r="X8" s="76"/>
      <c r="Y8" s="76"/>
      <c r="Z8" s="77"/>
      <c r="AA8" s="78"/>
      <c r="AB8" s="76"/>
      <c r="AC8" s="76"/>
      <c r="AD8" s="76"/>
      <c r="AE8" s="76"/>
      <c r="AF8" s="76"/>
      <c r="AG8" s="77"/>
      <c r="AH8" s="78"/>
      <c r="AI8" s="76"/>
      <c r="AJ8" s="76"/>
      <c r="AK8" s="76"/>
      <c r="AL8" s="76"/>
      <c r="AM8" s="76"/>
      <c r="AN8" s="77"/>
      <c r="AO8" s="331"/>
      <c r="AP8" s="332"/>
      <c r="AQ8" s="332"/>
      <c r="AR8" s="332"/>
      <c r="AS8" s="332"/>
      <c r="AT8" s="332"/>
      <c r="AU8" s="337"/>
      <c r="AV8" s="348">
        <f t="shared" si="1"/>
        <v>0</v>
      </c>
      <c r="AW8" s="158">
        <f t="shared" si="2"/>
        <v>0</v>
      </c>
      <c r="AX8" s="158">
        <f t="shared" si="3"/>
        <v>0</v>
      </c>
      <c r="AY8" s="158">
        <f t="shared" si="4"/>
        <v>0</v>
      </c>
      <c r="AZ8" s="158">
        <f t="shared" si="5"/>
        <v>0</v>
      </c>
      <c r="BA8" s="158">
        <f t="shared" si="6"/>
        <v>0</v>
      </c>
      <c r="BB8" s="349">
        <f t="shared" si="7"/>
        <v>0</v>
      </c>
      <c r="BC8" s="340"/>
    </row>
    <row r="9" spans="1:76" ht="15" x14ac:dyDescent="0.25">
      <c r="A9" s="93">
        <v>4</v>
      </c>
      <c r="B9" s="74"/>
      <c r="C9" s="71"/>
      <c r="D9" s="71"/>
      <c r="E9" s="72"/>
      <c r="F9" s="75"/>
      <c r="G9" s="76"/>
      <c r="H9" s="76"/>
      <c r="I9" s="76"/>
      <c r="J9" s="76"/>
      <c r="K9" s="76"/>
      <c r="L9" s="77"/>
      <c r="M9" s="78"/>
      <c r="N9" s="76"/>
      <c r="O9" s="76"/>
      <c r="P9" s="76"/>
      <c r="Q9" s="76"/>
      <c r="R9" s="76"/>
      <c r="S9" s="77"/>
      <c r="T9" s="78"/>
      <c r="U9" s="76"/>
      <c r="V9" s="76"/>
      <c r="W9" s="76"/>
      <c r="X9" s="76"/>
      <c r="Y9" s="76"/>
      <c r="Z9" s="77"/>
      <c r="AA9" s="78"/>
      <c r="AB9" s="76"/>
      <c r="AC9" s="76"/>
      <c r="AD9" s="76"/>
      <c r="AE9" s="76"/>
      <c r="AF9" s="76"/>
      <c r="AG9" s="77"/>
      <c r="AH9" s="78"/>
      <c r="AI9" s="76"/>
      <c r="AJ9" s="76"/>
      <c r="AK9" s="76"/>
      <c r="AL9" s="76"/>
      <c r="AM9" s="76"/>
      <c r="AN9" s="77"/>
      <c r="AO9" s="331"/>
      <c r="AP9" s="332"/>
      <c r="AQ9" s="332"/>
      <c r="AR9" s="332"/>
      <c r="AS9" s="332"/>
      <c r="AT9" s="332"/>
      <c r="AU9" s="337"/>
      <c r="AV9" s="348">
        <f t="shared" si="1"/>
        <v>0</v>
      </c>
      <c r="AW9" s="158">
        <f t="shared" si="2"/>
        <v>0</v>
      </c>
      <c r="AX9" s="158">
        <f t="shared" si="3"/>
        <v>0</v>
      </c>
      <c r="AY9" s="158">
        <f t="shared" si="4"/>
        <v>0</v>
      </c>
      <c r="AZ9" s="158">
        <f t="shared" si="5"/>
        <v>0</v>
      </c>
      <c r="BA9" s="158">
        <f t="shared" si="6"/>
        <v>0</v>
      </c>
      <c r="BB9" s="349">
        <f t="shared" si="7"/>
        <v>0</v>
      </c>
      <c r="BC9" s="340"/>
    </row>
    <row r="10" spans="1:76" ht="15" x14ac:dyDescent="0.25">
      <c r="A10" s="93">
        <v>5</v>
      </c>
      <c r="B10" s="74"/>
      <c r="C10" s="71"/>
      <c r="D10" s="71"/>
      <c r="E10" s="72"/>
      <c r="F10" s="75"/>
      <c r="G10" s="76"/>
      <c r="H10" s="76"/>
      <c r="I10" s="76"/>
      <c r="J10" s="76"/>
      <c r="K10" s="76"/>
      <c r="L10" s="77"/>
      <c r="M10" s="78"/>
      <c r="N10" s="76"/>
      <c r="O10" s="76"/>
      <c r="P10" s="76"/>
      <c r="Q10" s="76"/>
      <c r="R10" s="76"/>
      <c r="S10" s="77"/>
      <c r="T10" s="78"/>
      <c r="U10" s="76"/>
      <c r="V10" s="76"/>
      <c r="W10" s="76"/>
      <c r="X10" s="76"/>
      <c r="Y10" s="76"/>
      <c r="Z10" s="77"/>
      <c r="AA10" s="78"/>
      <c r="AB10" s="76"/>
      <c r="AC10" s="76"/>
      <c r="AD10" s="76"/>
      <c r="AE10" s="76"/>
      <c r="AF10" s="76"/>
      <c r="AG10" s="77"/>
      <c r="AH10" s="78"/>
      <c r="AI10" s="76"/>
      <c r="AJ10" s="76"/>
      <c r="AK10" s="76"/>
      <c r="AL10" s="76"/>
      <c r="AM10" s="76"/>
      <c r="AN10" s="77"/>
      <c r="AO10" s="331"/>
      <c r="AP10" s="332"/>
      <c r="AQ10" s="332"/>
      <c r="AR10" s="332"/>
      <c r="AS10" s="332"/>
      <c r="AT10" s="332"/>
      <c r="AU10" s="337"/>
      <c r="AV10" s="348">
        <f t="shared" si="1"/>
        <v>0</v>
      </c>
      <c r="AW10" s="158">
        <f t="shared" si="2"/>
        <v>0</v>
      </c>
      <c r="AX10" s="158">
        <f t="shared" si="3"/>
        <v>0</v>
      </c>
      <c r="AY10" s="158">
        <f t="shared" si="4"/>
        <v>0</v>
      </c>
      <c r="AZ10" s="158">
        <f t="shared" si="5"/>
        <v>0</v>
      </c>
      <c r="BA10" s="158">
        <f t="shared" si="6"/>
        <v>0</v>
      </c>
      <c r="BB10" s="349">
        <f t="shared" si="7"/>
        <v>0</v>
      </c>
      <c r="BC10" s="340"/>
    </row>
    <row r="11" spans="1:76" ht="15" x14ac:dyDescent="0.25">
      <c r="A11" s="93">
        <v>6</v>
      </c>
      <c r="B11" s="74"/>
      <c r="C11" s="71"/>
      <c r="D11" s="71"/>
      <c r="E11" s="72"/>
      <c r="F11" s="75"/>
      <c r="G11" s="76"/>
      <c r="H11" s="76"/>
      <c r="I11" s="76"/>
      <c r="J11" s="76"/>
      <c r="K11" s="76"/>
      <c r="L11" s="77"/>
      <c r="M11" s="78"/>
      <c r="N11" s="76"/>
      <c r="O11" s="76"/>
      <c r="P11" s="76"/>
      <c r="Q11" s="76"/>
      <c r="R11" s="76"/>
      <c r="S11" s="77"/>
      <c r="T11" s="78"/>
      <c r="U11" s="76"/>
      <c r="V11" s="76"/>
      <c r="W11" s="76"/>
      <c r="X11" s="76"/>
      <c r="Y11" s="76"/>
      <c r="Z11" s="77"/>
      <c r="AA11" s="78"/>
      <c r="AB11" s="76"/>
      <c r="AC11" s="76"/>
      <c r="AD11" s="76"/>
      <c r="AE11" s="76"/>
      <c r="AF11" s="76"/>
      <c r="AG11" s="77"/>
      <c r="AH11" s="78"/>
      <c r="AI11" s="76"/>
      <c r="AJ11" s="76"/>
      <c r="AK11" s="76"/>
      <c r="AL11" s="76"/>
      <c r="AM11" s="76"/>
      <c r="AN11" s="77"/>
      <c r="AO11" s="331"/>
      <c r="AP11" s="332"/>
      <c r="AQ11" s="332"/>
      <c r="AR11" s="332"/>
      <c r="AS11" s="332"/>
      <c r="AT11" s="332"/>
      <c r="AU11" s="337"/>
      <c r="AV11" s="348">
        <f t="shared" si="1"/>
        <v>0</v>
      </c>
      <c r="AW11" s="158">
        <f t="shared" si="2"/>
        <v>0</v>
      </c>
      <c r="AX11" s="158">
        <f t="shared" si="3"/>
        <v>0</v>
      </c>
      <c r="AY11" s="158">
        <f t="shared" si="4"/>
        <v>0</v>
      </c>
      <c r="AZ11" s="158">
        <f t="shared" si="5"/>
        <v>0</v>
      </c>
      <c r="BA11" s="158">
        <f t="shared" si="6"/>
        <v>0</v>
      </c>
      <c r="BB11" s="349">
        <f t="shared" si="7"/>
        <v>0</v>
      </c>
      <c r="BC11" s="340"/>
    </row>
    <row r="12" spans="1:76" ht="15" x14ac:dyDescent="0.25">
      <c r="A12" s="93">
        <v>7</v>
      </c>
      <c r="B12" s="74"/>
      <c r="C12" s="71"/>
      <c r="D12" s="71"/>
      <c r="E12" s="72"/>
      <c r="F12" s="75"/>
      <c r="G12" s="76"/>
      <c r="H12" s="76"/>
      <c r="I12" s="76"/>
      <c r="J12" s="76"/>
      <c r="K12" s="76"/>
      <c r="L12" s="77"/>
      <c r="M12" s="78"/>
      <c r="N12" s="76"/>
      <c r="O12" s="76"/>
      <c r="P12" s="76"/>
      <c r="Q12" s="76"/>
      <c r="R12" s="76"/>
      <c r="S12" s="77"/>
      <c r="T12" s="78"/>
      <c r="U12" s="76"/>
      <c r="V12" s="76"/>
      <c r="W12" s="76"/>
      <c r="X12" s="76"/>
      <c r="Y12" s="76"/>
      <c r="Z12" s="77"/>
      <c r="AA12" s="78"/>
      <c r="AB12" s="76"/>
      <c r="AC12" s="76"/>
      <c r="AD12" s="76"/>
      <c r="AE12" s="76"/>
      <c r="AF12" s="76"/>
      <c r="AG12" s="77"/>
      <c r="AH12" s="78"/>
      <c r="AI12" s="76"/>
      <c r="AJ12" s="76"/>
      <c r="AK12" s="76"/>
      <c r="AL12" s="76"/>
      <c r="AM12" s="76"/>
      <c r="AN12" s="77"/>
      <c r="AO12" s="331"/>
      <c r="AP12" s="332"/>
      <c r="AQ12" s="332"/>
      <c r="AR12" s="332"/>
      <c r="AS12" s="332"/>
      <c r="AT12" s="332"/>
      <c r="AU12" s="337"/>
      <c r="AV12" s="348">
        <f t="shared" si="1"/>
        <v>0</v>
      </c>
      <c r="AW12" s="158">
        <f t="shared" si="2"/>
        <v>0</v>
      </c>
      <c r="AX12" s="158">
        <f t="shared" si="3"/>
        <v>0</v>
      </c>
      <c r="AY12" s="158">
        <f t="shared" si="4"/>
        <v>0</v>
      </c>
      <c r="AZ12" s="158">
        <f t="shared" si="5"/>
        <v>0</v>
      </c>
      <c r="BA12" s="158">
        <f t="shared" si="6"/>
        <v>0</v>
      </c>
      <c r="BB12" s="349">
        <f t="shared" si="7"/>
        <v>0</v>
      </c>
      <c r="BC12" s="340"/>
    </row>
    <row r="13" spans="1:76" ht="15" x14ac:dyDescent="0.25">
      <c r="A13" s="93">
        <v>8</v>
      </c>
      <c r="B13" s="74"/>
      <c r="C13" s="71"/>
      <c r="D13" s="71"/>
      <c r="E13" s="72"/>
      <c r="F13" s="75"/>
      <c r="G13" s="76"/>
      <c r="H13" s="76"/>
      <c r="I13" s="76"/>
      <c r="J13" s="76"/>
      <c r="K13" s="76"/>
      <c r="L13" s="77"/>
      <c r="M13" s="78"/>
      <c r="N13" s="76"/>
      <c r="O13" s="76"/>
      <c r="P13" s="76"/>
      <c r="Q13" s="76"/>
      <c r="R13" s="76"/>
      <c r="S13" s="77"/>
      <c r="T13" s="78"/>
      <c r="U13" s="76"/>
      <c r="V13" s="76"/>
      <c r="W13" s="76"/>
      <c r="X13" s="76"/>
      <c r="Y13" s="76"/>
      <c r="Z13" s="77"/>
      <c r="AA13" s="78"/>
      <c r="AB13" s="76"/>
      <c r="AC13" s="76"/>
      <c r="AD13" s="76"/>
      <c r="AE13" s="76"/>
      <c r="AF13" s="76"/>
      <c r="AG13" s="77"/>
      <c r="AH13" s="78"/>
      <c r="AI13" s="76"/>
      <c r="AJ13" s="76"/>
      <c r="AK13" s="76"/>
      <c r="AL13" s="76"/>
      <c r="AM13" s="76"/>
      <c r="AN13" s="77"/>
      <c r="AO13" s="331"/>
      <c r="AP13" s="332"/>
      <c r="AQ13" s="332"/>
      <c r="AR13" s="332"/>
      <c r="AS13" s="332"/>
      <c r="AT13" s="332"/>
      <c r="AU13" s="337"/>
      <c r="AV13" s="348">
        <f t="shared" si="1"/>
        <v>0</v>
      </c>
      <c r="AW13" s="158">
        <f t="shared" si="2"/>
        <v>0</v>
      </c>
      <c r="AX13" s="158">
        <f t="shared" si="3"/>
        <v>0</v>
      </c>
      <c r="AY13" s="158">
        <f t="shared" si="4"/>
        <v>0</v>
      </c>
      <c r="AZ13" s="158">
        <f t="shared" si="5"/>
        <v>0</v>
      </c>
      <c r="BA13" s="158">
        <f t="shared" si="6"/>
        <v>0</v>
      </c>
      <c r="BB13" s="349">
        <f t="shared" si="7"/>
        <v>0</v>
      </c>
      <c r="BC13" s="340"/>
    </row>
    <row r="14" spans="1:76" ht="15" x14ac:dyDescent="0.25">
      <c r="A14" s="93">
        <v>9</v>
      </c>
      <c r="B14" s="74"/>
      <c r="C14" s="71"/>
      <c r="D14" s="71"/>
      <c r="E14" s="72"/>
      <c r="F14" s="75"/>
      <c r="G14" s="76"/>
      <c r="H14" s="76"/>
      <c r="I14" s="76"/>
      <c r="J14" s="76"/>
      <c r="K14" s="76"/>
      <c r="L14" s="77"/>
      <c r="M14" s="78"/>
      <c r="N14" s="76"/>
      <c r="O14" s="76"/>
      <c r="P14" s="76"/>
      <c r="Q14" s="76"/>
      <c r="R14" s="76"/>
      <c r="S14" s="77"/>
      <c r="T14" s="78"/>
      <c r="U14" s="76"/>
      <c r="V14" s="76"/>
      <c r="W14" s="76"/>
      <c r="X14" s="76"/>
      <c r="Y14" s="76"/>
      <c r="Z14" s="77"/>
      <c r="AA14" s="78"/>
      <c r="AB14" s="76"/>
      <c r="AC14" s="76"/>
      <c r="AD14" s="76"/>
      <c r="AE14" s="76"/>
      <c r="AF14" s="76"/>
      <c r="AG14" s="77"/>
      <c r="AH14" s="78"/>
      <c r="AI14" s="76"/>
      <c r="AJ14" s="76"/>
      <c r="AK14" s="76"/>
      <c r="AL14" s="76"/>
      <c r="AM14" s="76"/>
      <c r="AN14" s="77"/>
      <c r="AO14" s="331"/>
      <c r="AP14" s="332"/>
      <c r="AQ14" s="332"/>
      <c r="AR14" s="332"/>
      <c r="AS14" s="332"/>
      <c r="AT14" s="332"/>
      <c r="AU14" s="337"/>
      <c r="AV14" s="348">
        <f t="shared" si="1"/>
        <v>0</v>
      </c>
      <c r="AW14" s="158">
        <f t="shared" si="2"/>
        <v>0</v>
      </c>
      <c r="AX14" s="158">
        <f t="shared" si="3"/>
        <v>0</v>
      </c>
      <c r="AY14" s="158">
        <f t="shared" si="4"/>
        <v>0</v>
      </c>
      <c r="AZ14" s="158">
        <f t="shared" si="5"/>
        <v>0</v>
      </c>
      <c r="BA14" s="158">
        <f t="shared" si="6"/>
        <v>0</v>
      </c>
      <c r="BB14" s="349">
        <f t="shared" si="7"/>
        <v>0</v>
      </c>
      <c r="BC14" s="340"/>
    </row>
    <row r="15" spans="1:76" ht="15" x14ac:dyDescent="0.25">
      <c r="A15" s="93">
        <v>10</v>
      </c>
      <c r="B15" s="74"/>
      <c r="C15" s="71"/>
      <c r="D15" s="71"/>
      <c r="E15" s="72"/>
      <c r="F15" s="75"/>
      <c r="G15" s="76"/>
      <c r="H15" s="76"/>
      <c r="I15" s="76"/>
      <c r="J15" s="76"/>
      <c r="K15" s="76"/>
      <c r="L15" s="77"/>
      <c r="M15" s="78"/>
      <c r="N15" s="76"/>
      <c r="O15" s="76"/>
      <c r="P15" s="76"/>
      <c r="Q15" s="76"/>
      <c r="R15" s="76"/>
      <c r="S15" s="77"/>
      <c r="T15" s="78"/>
      <c r="U15" s="76"/>
      <c r="V15" s="76"/>
      <c r="W15" s="76"/>
      <c r="X15" s="76"/>
      <c r="Y15" s="76"/>
      <c r="Z15" s="77"/>
      <c r="AA15" s="78"/>
      <c r="AB15" s="76"/>
      <c r="AC15" s="76"/>
      <c r="AD15" s="76"/>
      <c r="AE15" s="76"/>
      <c r="AF15" s="76"/>
      <c r="AG15" s="77"/>
      <c r="AH15" s="78"/>
      <c r="AI15" s="76"/>
      <c r="AJ15" s="76"/>
      <c r="AK15" s="76"/>
      <c r="AL15" s="76"/>
      <c r="AM15" s="76"/>
      <c r="AN15" s="77"/>
      <c r="AO15" s="331"/>
      <c r="AP15" s="332"/>
      <c r="AQ15" s="332"/>
      <c r="AR15" s="332"/>
      <c r="AS15" s="332"/>
      <c r="AT15" s="332"/>
      <c r="AU15" s="337"/>
      <c r="AV15" s="348">
        <f t="shared" si="1"/>
        <v>0</v>
      </c>
      <c r="AW15" s="158">
        <f t="shared" si="2"/>
        <v>0</v>
      </c>
      <c r="AX15" s="158">
        <f t="shared" si="3"/>
        <v>0</v>
      </c>
      <c r="AY15" s="158">
        <f t="shared" si="4"/>
        <v>0</v>
      </c>
      <c r="AZ15" s="158">
        <f t="shared" si="5"/>
        <v>0</v>
      </c>
      <c r="BA15" s="158">
        <f t="shared" si="6"/>
        <v>0</v>
      </c>
      <c r="BB15" s="349">
        <f t="shared" si="7"/>
        <v>0</v>
      </c>
      <c r="BC15" s="340"/>
    </row>
    <row r="16" spans="1:76" ht="15" x14ac:dyDescent="0.25">
      <c r="A16" s="93">
        <v>11</v>
      </c>
      <c r="B16" s="74"/>
      <c r="C16" s="71"/>
      <c r="D16" s="71"/>
      <c r="E16" s="72"/>
      <c r="F16" s="75"/>
      <c r="G16" s="76"/>
      <c r="H16" s="76"/>
      <c r="I16" s="76"/>
      <c r="J16" s="76"/>
      <c r="K16" s="76"/>
      <c r="L16" s="77"/>
      <c r="M16" s="78"/>
      <c r="N16" s="76"/>
      <c r="O16" s="76"/>
      <c r="P16" s="76"/>
      <c r="Q16" s="76"/>
      <c r="R16" s="76"/>
      <c r="S16" s="77"/>
      <c r="T16" s="78"/>
      <c r="U16" s="76"/>
      <c r="V16" s="76"/>
      <c r="W16" s="76"/>
      <c r="X16" s="76"/>
      <c r="Y16" s="76"/>
      <c r="Z16" s="77"/>
      <c r="AA16" s="78"/>
      <c r="AB16" s="76"/>
      <c r="AC16" s="76"/>
      <c r="AD16" s="76"/>
      <c r="AE16" s="76"/>
      <c r="AF16" s="76"/>
      <c r="AG16" s="77"/>
      <c r="AH16" s="78"/>
      <c r="AI16" s="76"/>
      <c r="AJ16" s="76"/>
      <c r="AK16" s="76"/>
      <c r="AL16" s="76"/>
      <c r="AM16" s="76"/>
      <c r="AN16" s="77"/>
      <c r="AO16" s="331"/>
      <c r="AP16" s="332"/>
      <c r="AQ16" s="332"/>
      <c r="AR16" s="332"/>
      <c r="AS16" s="332"/>
      <c r="AT16" s="332"/>
      <c r="AU16" s="337"/>
      <c r="AV16" s="348">
        <f t="shared" si="1"/>
        <v>0</v>
      </c>
      <c r="AW16" s="158">
        <f t="shared" si="2"/>
        <v>0</v>
      </c>
      <c r="AX16" s="158">
        <f t="shared" si="3"/>
        <v>0</v>
      </c>
      <c r="AY16" s="158">
        <f t="shared" si="4"/>
        <v>0</v>
      </c>
      <c r="AZ16" s="158">
        <f t="shared" si="5"/>
        <v>0</v>
      </c>
      <c r="BA16" s="158">
        <f t="shared" si="6"/>
        <v>0</v>
      </c>
      <c r="BB16" s="349">
        <f t="shared" si="7"/>
        <v>0</v>
      </c>
      <c r="BC16" s="340"/>
    </row>
    <row r="17" spans="1:55" ht="15" x14ac:dyDescent="0.25">
      <c r="A17" s="93">
        <v>12</v>
      </c>
      <c r="B17" s="74"/>
      <c r="C17" s="71"/>
      <c r="D17" s="71"/>
      <c r="E17" s="72"/>
      <c r="F17" s="75"/>
      <c r="G17" s="76"/>
      <c r="H17" s="76"/>
      <c r="I17" s="76"/>
      <c r="J17" s="76"/>
      <c r="K17" s="76"/>
      <c r="L17" s="77"/>
      <c r="M17" s="78"/>
      <c r="N17" s="76"/>
      <c r="O17" s="76"/>
      <c r="P17" s="76"/>
      <c r="Q17" s="76"/>
      <c r="R17" s="76"/>
      <c r="S17" s="77"/>
      <c r="T17" s="78"/>
      <c r="U17" s="76"/>
      <c r="V17" s="76"/>
      <c r="W17" s="76"/>
      <c r="X17" s="76"/>
      <c r="Y17" s="76"/>
      <c r="Z17" s="77"/>
      <c r="AA17" s="78"/>
      <c r="AB17" s="76"/>
      <c r="AC17" s="76"/>
      <c r="AD17" s="76"/>
      <c r="AE17" s="76"/>
      <c r="AF17" s="76"/>
      <c r="AG17" s="77"/>
      <c r="AH17" s="78"/>
      <c r="AI17" s="76"/>
      <c r="AJ17" s="76"/>
      <c r="AK17" s="76"/>
      <c r="AL17" s="76"/>
      <c r="AM17" s="76"/>
      <c r="AN17" s="77"/>
      <c r="AO17" s="331"/>
      <c r="AP17" s="332"/>
      <c r="AQ17" s="332"/>
      <c r="AR17" s="332"/>
      <c r="AS17" s="332"/>
      <c r="AT17" s="332"/>
      <c r="AU17" s="337"/>
      <c r="AV17" s="348">
        <f t="shared" si="1"/>
        <v>0</v>
      </c>
      <c r="AW17" s="158">
        <f t="shared" si="2"/>
        <v>0</v>
      </c>
      <c r="AX17" s="158">
        <f t="shared" si="3"/>
        <v>0</v>
      </c>
      <c r="AY17" s="158">
        <f t="shared" si="4"/>
        <v>0</v>
      </c>
      <c r="AZ17" s="158">
        <f t="shared" si="5"/>
        <v>0</v>
      </c>
      <c r="BA17" s="158">
        <f t="shared" si="6"/>
        <v>0</v>
      </c>
      <c r="BB17" s="349">
        <f t="shared" si="7"/>
        <v>0</v>
      </c>
      <c r="BC17" s="340"/>
    </row>
    <row r="18" spans="1:55" ht="15" x14ac:dyDescent="0.25">
      <c r="A18" s="93">
        <v>13</v>
      </c>
      <c r="B18" s="74"/>
      <c r="C18" s="71"/>
      <c r="D18" s="71"/>
      <c r="E18" s="72"/>
      <c r="F18" s="75"/>
      <c r="G18" s="76"/>
      <c r="H18" s="76"/>
      <c r="I18" s="76"/>
      <c r="J18" s="76"/>
      <c r="K18" s="76"/>
      <c r="L18" s="77"/>
      <c r="M18" s="78"/>
      <c r="N18" s="76"/>
      <c r="O18" s="76"/>
      <c r="P18" s="76"/>
      <c r="Q18" s="76"/>
      <c r="R18" s="76"/>
      <c r="S18" s="77"/>
      <c r="T18" s="78"/>
      <c r="U18" s="76"/>
      <c r="V18" s="76"/>
      <c r="W18" s="76"/>
      <c r="X18" s="76"/>
      <c r="Y18" s="76"/>
      <c r="Z18" s="77"/>
      <c r="AA18" s="78"/>
      <c r="AB18" s="76"/>
      <c r="AC18" s="76"/>
      <c r="AD18" s="76"/>
      <c r="AE18" s="76"/>
      <c r="AF18" s="76"/>
      <c r="AG18" s="77"/>
      <c r="AH18" s="78"/>
      <c r="AI18" s="76"/>
      <c r="AJ18" s="76"/>
      <c r="AK18" s="76"/>
      <c r="AL18" s="76"/>
      <c r="AM18" s="76"/>
      <c r="AN18" s="77"/>
      <c r="AO18" s="331"/>
      <c r="AP18" s="332"/>
      <c r="AQ18" s="332"/>
      <c r="AR18" s="332"/>
      <c r="AS18" s="332"/>
      <c r="AT18" s="332"/>
      <c r="AU18" s="337"/>
      <c r="AV18" s="348">
        <f t="shared" si="1"/>
        <v>0</v>
      </c>
      <c r="AW18" s="158">
        <f t="shared" si="2"/>
        <v>0</v>
      </c>
      <c r="AX18" s="158">
        <f t="shared" si="3"/>
        <v>0</v>
      </c>
      <c r="AY18" s="158">
        <f t="shared" si="4"/>
        <v>0</v>
      </c>
      <c r="AZ18" s="158">
        <f t="shared" si="5"/>
        <v>0</v>
      </c>
      <c r="BA18" s="158">
        <f t="shared" si="6"/>
        <v>0</v>
      </c>
      <c r="BB18" s="349">
        <f t="shared" si="7"/>
        <v>0</v>
      </c>
      <c r="BC18" s="340"/>
    </row>
    <row r="19" spans="1:55" ht="15" x14ac:dyDescent="0.25">
      <c r="A19" s="93">
        <v>14</v>
      </c>
      <c r="B19" s="74"/>
      <c r="C19" s="71"/>
      <c r="D19" s="71"/>
      <c r="E19" s="72"/>
      <c r="F19" s="75"/>
      <c r="G19" s="76"/>
      <c r="H19" s="76"/>
      <c r="I19" s="76"/>
      <c r="J19" s="76"/>
      <c r="K19" s="76"/>
      <c r="L19" s="77"/>
      <c r="M19" s="78"/>
      <c r="N19" s="76"/>
      <c r="O19" s="76"/>
      <c r="P19" s="76"/>
      <c r="Q19" s="76"/>
      <c r="R19" s="76"/>
      <c r="S19" s="77"/>
      <c r="T19" s="78"/>
      <c r="U19" s="76"/>
      <c r="V19" s="76"/>
      <c r="W19" s="76"/>
      <c r="X19" s="76"/>
      <c r="Y19" s="76"/>
      <c r="Z19" s="77"/>
      <c r="AA19" s="78"/>
      <c r="AB19" s="76"/>
      <c r="AC19" s="76"/>
      <c r="AD19" s="76"/>
      <c r="AE19" s="76"/>
      <c r="AF19" s="76"/>
      <c r="AG19" s="77"/>
      <c r="AH19" s="78"/>
      <c r="AI19" s="76"/>
      <c r="AJ19" s="76"/>
      <c r="AK19" s="76"/>
      <c r="AL19" s="76"/>
      <c r="AM19" s="76"/>
      <c r="AN19" s="77"/>
      <c r="AO19" s="331"/>
      <c r="AP19" s="332"/>
      <c r="AQ19" s="332"/>
      <c r="AR19" s="332"/>
      <c r="AS19" s="332"/>
      <c r="AT19" s="332"/>
      <c r="AU19" s="337"/>
      <c r="AV19" s="348">
        <f t="shared" si="1"/>
        <v>0</v>
      </c>
      <c r="AW19" s="158">
        <f t="shared" si="2"/>
        <v>0</v>
      </c>
      <c r="AX19" s="158">
        <f t="shared" si="3"/>
        <v>0</v>
      </c>
      <c r="AY19" s="158">
        <f t="shared" si="4"/>
        <v>0</v>
      </c>
      <c r="AZ19" s="158">
        <f t="shared" si="5"/>
        <v>0</v>
      </c>
      <c r="BA19" s="158">
        <f t="shared" si="6"/>
        <v>0</v>
      </c>
      <c r="BB19" s="349">
        <f t="shared" si="7"/>
        <v>0</v>
      </c>
      <c r="BC19" s="340"/>
    </row>
    <row r="20" spans="1:55" ht="15" x14ac:dyDescent="0.25">
      <c r="A20" s="93">
        <v>15</v>
      </c>
      <c r="B20" s="74"/>
      <c r="C20" s="71"/>
      <c r="D20" s="71"/>
      <c r="E20" s="72"/>
      <c r="F20" s="75"/>
      <c r="G20" s="76"/>
      <c r="H20" s="76"/>
      <c r="I20" s="76"/>
      <c r="J20" s="76"/>
      <c r="K20" s="76"/>
      <c r="L20" s="77"/>
      <c r="M20" s="78"/>
      <c r="N20" s="76"/>
      <c r="O20" s="76"/>
      <c r="P20" s="76"/>
      <c r="Q20" s="76"/>
      <c r="R20" s="76"/>
      <c r="S20" s="77"/>
      <c r="T20" s="78"/>
      <c r="U20" s="76"/>
      <c r="V20" s="76"/>
      <c r="W20" s="76"/>
      <c r="X20" s="76"/>
      <c r="Y20" s="76"/>
      <c r="Z20" s="77"/>
      <c r="AA20" s="78"/>
      <c r="AB20" s="76"/>
      <c r="AC20" s="76"/>
      <c r="AD20" s="76"/>
      <c r="AE20" s="76"/>
      <c r="AF20" s="76"/>
      <c r="AG20" s="77"/>
      <c r="AH20" s="78"/>
      <c r="AI20" s="76"/>
      <c r="AJ20" s="76"/>
      <c r="AK20" s="76"/>
      <c r="AL20" s="76"/>
      <c r="AM20" s="76"/>
      <c r="AN20" s="77"/>
      <c r="AO20" s="331"/>
      <c r="AP20" s="332"/>
      <c r="AQ20" s="332"/>
      <c r="AR20" s="332"/>
      <c r="AS20" s="332"/>
      <c r="AT20" s="332"/>
      <c r="AU20" s="337"/>
      <c r="AV20" s="348">
        <f t="shared" si="1"/>
        <v>0</v>
      </c>
      <c r="AW20" s="158">
        <f t="shared" si="2"/>
        <v>0</v>
      </c>
      <c r="AX20" s="158">
        <f t="shared" si="3"/>
        <v>0</v>
      </c>
      <c r="AY20" s="158">
        <f t="shared" si="4"/>
        <v>0</v>
      </c>
      <c r="AZ20" s="158">
        <f t="shared" si="5"/>
        <v>0</v>
      </c>
      <c r="BA20" s="158">
        <f t="shared" si="6"/>
        <v>0</v>
      </c>
      <c r="BB20" s="349">
        <f t="shared" si="7"/>
        <v>0</v>
      </c>
      <c r="BC20" s="340"/>
    </row>
    <row r="21" spans="1:55" ht="15" x14ac:dyDescent="0.25">
      <c r="A21" s="93">
        <v>16</v>
      </c>
      <c r="B21" s="74"/>
      <c r="C21" s="71"/>
      <c r="D21" s="71"/>
      <c r="E21" s="72"/>
      <c r="F21" s="75"/>
      <c r="G21" s="76"/>
      <c r="H21" s="76"/>
      <c r="I21" s="76"/>
      <c r="J21" s="76"/>
      <c r="K21" s="76"/>
      <c r="L21" s="77"/>
      <c r="M21" s="78"/>
      <c r="N21" s="76"/>
      <c r="O21" s="76"/>
      <c r="P21" s="76"/>
      <c r="Q21" s="76"/>
      <c r="R21" s="76"/>
      <c r="S21" s="77"/>
      <c r="T21" s="78"/>
      <c r="U21" s="76"/>
      <c r="V21" s="76"/>
      <c r="W21" s="76"/>
      <c r="X21" s="76"/>
      <c r="Y21" s="76"/>
      <c r="Z21" s="77"/>
      <c r="AA21" s="78"/>
      <c r="AB21" s="76"/>
      <c r="AC21" s="76"/>
      <c r="AD21" s="76"/>
      <c r="AE21" s="76"/>
      <c r="AF21" s="76"/>
      <c r="AG21" s="77"/>
      <c r="AH21" s="78"/>
      <c r="AI21" s="76"/>
      <c r="AJ21" s="76"/>
      <c r="AK21" s="76"/>
      <c r="AL21" s="76"/>
      <c r="AM21" s="76"/>
      <c r="AN21" s="77"/>
      <c r="AO21" s="331"/>
      <c r="AP21" s="332"/>
      <c r="AQ21" s="332"/>
      <c r="AR21" s="332"/>
      <c r="AS21" s="332"/>
      <c r="AT21" s="332"/>
      <c r="AU21" s="337"/>
      <c r="AV21" s="348">
        <f t="shared" si="1"/>
        <v>0</v>
      </c>
      <c r="AW21" s="158">
        <f t="shared" si="2"/>
        <v>0</v>
      </c>
      <c r="AX21" s="158">
        <f t="shared" si="3"/>
        <v>0</v>
      </c>
      <c r="AY21" s="158">
        <f t="shared" si="4"/>
        <v>0</v>
      </c>
      <c r="AZ21" s="158">
        <f t="shared" si="5"/>
        <v>0</v>
      </c>
      <c r="BA21" s="158">
        <f t="shared" si="6"/>
        <v>0</v>
      </c>
      <c r="BB21" s="349">
        <f t="shared" si="7"/>
        <v>0</v>
      </c>
      <c r="BC21" s="340"/>
    </row>
    <row r="22" spans="1:55" ht="15" x14ac:dyDescent="0.25">
      <c r="A22" s="93">
        <v>17</v>
      </c>
      <c r="B22" s="74"/>
      <c r="C22" s="71"/>
      <c r="D22" s="71"/>
      <c r="E22" s="72"/>
      <c r="F22" s="75"/>
      <c r="G22" s="76"/>
      <c r="H22" s="76"/>
      <c r="I22" s="76"/>
      <c r="J22" s="76"/>
      <c r="K22" s="76"/>
      <c r="L22" s="77"/>
      <c r="M22" s="78"/>
      <c r="N22" s="76"/>
      <c r="O22" s="76"/>
      <c r="P22" s="76"/>
      <c r="Q22" s="76"/>
      <c r="R22" s="76"/>
      <c r="S22" s="77"/>
      <c r="T22" s="78"/>
      <c r="U22" s="76"/>
      <c r="V22" s="76"/>
      <c r="W22" s="76"/>
      <c r="X22" s="76"/>
      <c r="Y22" s="76"/>
      <c r="Z22" s="77"/>
      <c r="AA22" s="78"/>
      <c r="AB22" s="76"/>
      <c r="AC22" s="76"/>
      <c r="AD22" s="76"/>
      <c r="AE22" s="76"/>
      <c r="AF22" s="76"/>
      <c r="AG22" s="77"/>
      <c r="AH22" s="78"/>
      <c r="AI22" s="76"/>
      <c r="AJ22" s="76"/>
      <c r="AK22" s="76"/>
      <c r="AL22" s="76"/>
      <c r="AM22" s="76"/>
      <c r="AN22" s="77"/>
      <c r="AO22" s="331"/>
      <c r="AP22" s="332"/>
      <c r="AQ22" s="332"/>
      <c r="AR22" s="332"/>
      <c r="AS22" s="332"/>
      <c r="AT22" s="332"/>
      <c r="AU22" s="337"/>
      <c r="AV22" s="348">
        <f t="shared" si="1"/>
        <v>0</v>
      </c>
      <c r="AW22" s="158">
        <f t="shared" si="2"/>
        <v>0</v>
      </c>
      <c r="AX22" s="158">
        <f t="shared" si="3"/>
        <v>0</v>
      </c>
      <c r="AY22" s="158">
        <f t="shared" si="4"/>
        <v>0</v>
      </c>
      <c r="AZ22" s="158">
        <f t="shared" si="5"/>
        <v>0</v>
      </c>
      <c r="BA22" s="158">
        <f t="shared" si="6"/>
        <v>0</v>
      </c>
      <c r="BB22" s="349">
        <f t="shared" si="7"/>
        <v>0</v>
      </c>
      <c r="BC22" s="340"/>
    </row>
    <row r="23" spans="1:55" ht="15" x14ac:dyDescent="0.25">
      <c r="A23" s="93">
        <v>18</v>
      </c>
      <c r="B23" s="74"/>
      <c r="C23" s="71"/>
      <c r="D23" s="71"/>
      <c r="E23" s="72"/>
      <c r="F23" s="75"/>
      <c r="G23" s="76"/>
      <c r="H23" s="76"/>
      <c r="I23" s="76"/>
      <c r="J23" s="76"/>
      <c r="K23" s="76"/>
      <c r="L23" s="77"/>
      <c r="M23" s="78"/>
      <c r="N23" s="76"/>
      <c r="O23" s="76"/>
      <c r="P23" s="76"/>
      <c r="Q23" s="76"/>
      <c r="R23" s="76"/>
      <c r="S23" s="77"/>
      <c r="T23" s="78"/>
      <c r="U23" s="76"/>
      <c r="V23" s="76"/>
      <c r="W23" s="76"/>
      <c r="X23" s="76"/>
      <c r="Y23" s="76"/>
      <c r="Z23" s="77"/>
      <c r="AA23" s="78"/>
      <c r="AB23" s="76"/>
      <c r="AC23" s="76"/>
      <c r="AD23" s="76"/>
      <c r="AE23" s="76"/>
      <c r="AF23" s="76"/>
      <c r="AG23" s="77"/>
      <c r="AH23" s="78"/>
      <c r="AI23" s="76"/>
      <c r="AJ23" s="76"/>
      <c r="AK23" s="76"/>
      <c r="AL23" s="76"/>
      <c r="AM23" s="76"/>
      <c r="AN23" s="77"/>
      <c r="AO23" s="331"/>
      <c r="AP23" s="332"/>
      <c r="AQ23" s="332"/>
      <c r="AR23" s="332"/>
      <c r="AS23" s="332"/>
      <c r="AT23" s="332"/>
      <c r="AU23" s="337"/>
      <c r="AV23" s="348">
        <f t="shared" si="1"/>
        <v>0</v>
      </c>
      <c r="AW23" s="158">
        <f t="shared" si="2"/>
        <v>0</v>
      </c>
      <c r="AX23" s="158">
        <f t="shared" si="3"/>
        <v>0</v>
      </c>
      <c r="AY23" s="158">
        <f t="shared" si="4"/>
        <v>0</v>
      </c>
      <c r="AZ23" s="158">
        <f t="shared" si="5"/>
        <v>0</v>
      </c>
      <c r="BA23" s="158">
        <f t="shared" si="6"/>
        <v>0</v>
      </c>
      <c r="BB23" s="349">
        <f t="shared" si="7"/>
        <v>0</v>
      </c>
      <c r="BC23" s="340"/>
    </row>
    <row r="24" spans="1:55" ht="15" x14ac:dyDescent="0.25">
      <c r="A24" s="93">
        <v>19</v>
      </c>
      <c r="B24" s="74"/>
      <c r="C24" s="71"/>
      <c r="D24" s="71"/>
      <c r="E24" s="72"/>
      <c r="F24" s="75"/>
      <c r="G24" s="76"/>
      <c r="H24" s="76"/>
      <c r="I24" s="76"/>
      <c r="J24" s="76"/>
      <c r="K24" s="76"/>
      <c r="L24" s="77"/>
      <c r="M24" s="78"/>
      <c r="N24" s="76"/>
      <c r="O24" s="76"/>
      <c r="P24" s="76"/>
      <c r="Q24" s="76"/>
      <c r="R24" s="76"/>
      <c r="S24" s="77"/>
      <c r="T24" s="78"/>
      <c r="U24" s="76"/>
      <c r="V24" s="76"/>
      <c r="W24" s="76"/>
      <c r="X24" s="76"/>
      <c r="Y24" s="76"/>
      <c r="Z24" s="77"/>
      <c r="AA24" s="78"/>
      <c r="AB24" s="76"/>
      <c r="AC24" s="76"/>
      <c r="AD24" s="76"/>
      <c r="AE24" s="76"/>
      <c r="AF24" s="76"/>
      <c r="AG24" s="77"/>
      <c r="AH24" s="78"/>
      <c r="AI24" s="76"/>
      <c r="AJ24" s="76"/>
      <c r="AK24" s="76"/>
      <c r="AL24" s="76"/>
      <c r="AM24" s="76"/>
      <c r="AN24" s="77"/>
      <c r="AO24" s="331"/>
      <c r="AP24" s="332"/>
      <c r="AQ24" s="332"/>
      <c r="AR24" s="332"/>
      <c r="AS24" s="332"/>
      <c r="AT24" s="332"/>
      <c r="AU24" s="337"/>
      <c r="AV24" s="348">
        <f t="shared" si="1"/>
        <v>0</v>
      </c>
      <c r="AW24" s="158">
        <f t="shared" si="2"/>
        <v>0</v>
      </c>
      <c r="AX24" s="158">
        <f t="shared" si="3"/>
        <v>0</v>
      </c>
      <c r="AY24" s="158">
        <f t="shared" si="4"/>
        <v>0</v>
      </c>
      <c r="AZ24" s="158">
        <f t="shared" si="5"/>
        <v>0</v>
      </c>
      <c r="BA24" s="158">
        <f t="shared" si="6"/>
        <v>0</v>
      </c>
      <c r="BB24" s="349">
        <f t="shared" si="7"/>
        <v>0</v>
      </c>
      <c r="BC24" s="340"/>
    </row>
    <row r="25" spans="1:55" ht="15" x14ac:dyDescent="0.25">
      <c r="A25" s="93">
        <v>20</v>
      </c>
      <c r="B25" s="74"/>
      <c r="C25" s="71"/>
      <c r="D25" s="71"/>
      <c r="E25" s="72"/>
      <c r="F25" s="75"/>
      <c r="G25" s="76"/>
      <c r="H25" s="76"/>
      <c r="I25" s="76"/>
      <c r="J25" s="76"/>
      <c r="K25" s="76"/>
      <c r="L25" s="77"/>
      <c r="M25" s="78"/>
      <c r="N25" s="76"/>
      <c r="O25" s="76"/>
      <c r="P25" s="76"/>
      <c r="Q25" s="76"/>
      <c r="R25" s="76"/>
      <c r="S25" s="77"/>
      <c r="T25" s="78"/>
      <c r="U25" s="76"/>
      <c r="V25" s="76"/>
      <c r="W25" s="76"/>
      <c r="X25" s="76"/>
      <c r="Y25" s="76"/>
      <c r="Z25" s="77"/>
      <c r="AA25" s="78"/>
      <c r="AB25" s="76"/>
      <c r="AC25" s="76"/>
      <c r="AD25" s="76"/>
      <c r="AE25" s="76"/>
      <c r="AF25" s="76"/>
      <c r="AG25" s="77"/>
      <c r="AH25" s="78"/>
      <c r="AI25" s="76"/>
      <c r="AJ25" s="76"/>
      <c r="AK25" s="76"/>
      <c r="AL25" s="76"/>
      <c r="AM25" s="76"/>
      <c r="AN25" s="77"/>
      <c r="AO25" s="331"/>
      <c r="AP25" s="332"/>
      <c r="AQ25" s="332"/>
      <c r="AR25" s="332"/>
      <c r="AS25" s="332"/>
      <c r="AT25" s="332"/>
      <c r="AU25" s="337"/>
      <c r="AV25" s="348">
        <f t="shared" si="1"/>
        <v>0</v>
      </c>
      <c r="AW25" s="158">
        <f t="shared" si="2"/>
        <v>0</v>
      </c>
      <c r="AX25" s="158">
        <f t="shared" si="3"/>
        <v>0</v>
      </c>
      <c r="AY25" s="158">
        <f t="shared" si="4"/>
        <v>0</v>
      </c>
      <c r="AZ25" s="158">
        <f t="shared" si="5"/>
        <v>0</v>
      </c>
      <c r="BA25" s="158">
        <f t="shared" si="6"/>
        <v>0</v>
      </c>
      <c r="BB25" s="349">
        <f t="shared" si="7"/>
        <v>0</v>
      </c>
      <c r="BC25" s="340"/>
    </row>
    <row r="26" spans="1:55" ht="15" x14ac:dyDescent="0.25">
      <c r="A26" s="93">
        <v>21</v>
      </c>
      <c r="B26" s="74"/>
      <c r="C26" s="71"/>
      <c r="D26" s="71"/>
      <c r="E26" s="72"/>
      <c r="F26" s="75"/>
      <c r="G26" s="76"/>
      <c r="H26" s="76"/>
      <c r="I26" s="76"/>
      <c r="J26" s="76"/>
      <c r="K26" s="76"/>
      <c r="L26" s="77"/>
      <c r="M26" s="78"/>
      <c r="N26" s="76"/>
      <c r="O26" s="76"/>
      <c r="P26" s="76"/>
      <c r="Q26" s="76"/>
      <c r="R26" s="76"/>
      <c r="S26" s="77"/>
      <c r="T26" s="78"/>
      <c r="U26" s="76"/>
      <c r="V26" s="76"/>
      <c r="W26" s="76"/>
      <c r="X26" s="76"/>
      <c r="Y26" s="76"/>
      <c r="Z26" s="77"/>
      <c r="AA26" s="78"/>
      <c r="AB26" s="76"/>
      <c r="AC26" s="76"/>
      <c r="AD26" s="76"/>
      <c r="AE26" s="76"/>
      <c r="AF26" s="76"/>
      <c r="AG26" s="77"/>
      <c r="AH26" s="78"/>
      <c r="AI26" s="76"/>
      <c r="AJ26" s="76"/>
      <c r="AK26" s="76"/>
      <c r="AL26" s="76"/>
      <c r="AM26" s="76"/>
      <c r="AN26" s="77"/>
      <c r="AO26" s="331"/>
      <c r="AP26" s="332"/>
      <c r="AQ26" s="332"/>
      <c r="AR26" s="332"/>
      <c r="AS26" s="332"/>
      <c r="AT26" s="332"/>
      <c r="AU26" s="337"/>
      <c r="AV26" s="348">
        <f t="shared" si="1"/>
        <v>0</v>
      </c>
      <c r="AW26" s="158">
        <f t="shared" si="2"/>
        <v>0</v>
      </c>
      <c r="AX26" s="158">
        <f t="shared" si="3"/>
        <v>0</v>
      </c>
      <c r="AY26" s="158">
        <f t="shared" si="4"/>
        <v>0</v>
      </c>
      <c r="AZ26" s="158">
        <f t="shared" si="5"/>
        <v>0</v>
      </c>
      <c r="BA26" s="158">
        <f t="shared" si="6"/>
        <v>0</v>
      </c>
      <c r="BB26" s="349">
        <f t="shared" si="7"/>
        <v>0</v>
      </c>
      <c r="BC26" s="340"/>
    </row>
    <row r="27" spans="1:55" ht="15" x14ac:dyDescent="0.25">
      <c r="A27" s="93">
        <v>22</v>
      </c>
      <c r="B27" s="74"/>
      <c r="C27" s="71"/>
      <c r="D27" s="71"/>
      <c r="E27" s="72"/>
      <c r="F27" s="75"/>
      <c r="G27" s="76"/>
      <c r="H27" s="76"/>
      <c r="I27" s="76"/>
      <c r="J27" s="76"/>
      <c r="K27" s="76"/>
      <c r="L27" s="77"/>
      <c r="M27" s="78"/>
      <c r="N27" s="76"/>
      <c r="O27" s="76"/>
      <c r="P27" s="76"/>
      <c r="Q27" s="76"/>
      <c r="R27" s="76"/>
      <c r="S27" s="77"/>
      <c r="T27" s="78"/>
      <c r="U27" s="76"/>
      <c r="V27" s="76"/>
      <c r="W27" s="76"/>
      <c r="X27" s="76"/>
      <c r="Y27" s="76"/>
      <c r="Z27" s="77"/>
      <c r="AA27" s="78"/>
      <c r="AB27" s="76"/>
      <c r="AC27" s="76"/>
      <c r="AD27" s="76"/>
      <c r="AE27" s="76"/>
      <c r="AF27" s="76"/>
      <c r="AG27" s="77"/>
      <c r="AH27" s="78"/>
      <c r="AI27" s="76"/>
      <c r="AJ27" s="76"/>
      <c r="AK27" s="76"/>
      <c r="AL27" s="76"/>
      <c r="AM27" s="76"/>
      <c r="AN27" s="77"/>
      <c r="AO27" s="331"/>
      <c r="AP27" s="332"/>
      <c r="AQ27" s="332"/>
      <c r="AR27" s="332"/>
      <c r="AS27" s="332"/>
      <c r="AT27" s="332"/>
      <c r="AU27" s="337"/>
      <c r="AV27" s="348">
        <f t="shared" si="1"/>
        <v>0</v>
      </c>
      <c r="AW27" s="158">
        <f t="shared" si="2"/>
        <v>0</v>
      </c>
      <c r="AX27" s="158">
        <f t="shared" si="3"/>
        <v>0</v>
      </c>
      <c r="AY27" s="158">
        <f t="shared" si="4"/>
        <v>0</v>
      </c>
      <c r="AZ27" s="158">
        <f t="shared" si="5"/>
        <v>0</v>
      </c>
      <c r="BA27" s="158">
        <f t="shared" si="6"/>
        <v>0</v>
      </c>
      <c r="BB27" s="349">
        <f t="shared" si="7"/>
        <v>0</v>
      </c>
      <c r="BC27" s="340"/>
    </row>
    <row r="28" spans="1:55" ht="15" x14ac:dyDescent="0.25">
      <c r="A28" s="93">
        <v>23</v>
      </c>
      <c r="B28" s="74"/>
      <c r="C28" s="71"/>
      <c r="D28" s="71"/>
      <c r="E28" s="72"/>
      <c r="F28" s="75"/>
      <c r="G28" s="76"/>
      <c r="H28" s="76"/>
      <c r="I28" s="76"/>
      <c r="J28" s="76"/>
      <c r="K28" s="76"/>
      <c r="L28" s="77"/>
      <c r="M28" s="78"/>
      <c r="N28" s="76"/>
      <c r="O28" s="76"/>
      <c r="P28" s="76"/>
      <c r="Q28" s="76"/>
      <c r="R28" s="76"/>
      <c r="S28" s="77"/>
      <c r="T28" s="78"/>
      <c r="U28" s="76"/>
      <c r="V28" s="76"/>
      <c r="W28" s="76"/>
      <c r="X28" s="76"/>
      <c r="Y28" s="76"/>
      <c r="Z28" s="77"/>
      <c r="AA28" s="78"/>
      <c r="AB28" s="76"/>
      <c r="AC28" s="76"/>
      <c r="AD28" s="76"/>
      <c r="AE28" s="76"/>
      <c r="AF28" s="76"/>
      <c r="AG28" s="77"/>
      <c r="AH28" s="78"/>
      <c r="AI28" s="76"/>
      <c r="AJ28" s="76"/>
      <c r="AK28" s="76"/>
      <c r="AL28" s="76"/>
      <c r="AM28" s="76"/>
      <c r="AN28" s="77"/>
      <c r="AO28" s="331"/>
      <c r="AP28" s="332"/>
      <c r="AQ28" s="332"/>
      <c r="AR28" s="332"/>
      <c r="AS28" s="332"/>
      <c r="AT28" s="332"/>
      <c r="AU28" s="337"/>
      <c r="AV28" s="348">
        <f t="shared" si="1"/>
        <v>0</v>
      </c>
      <c r="AW28" s="158">
        <f t="shared" si="2"/>
        <v>0</v>
      </c>
      <c r="AX28" s="158">
        <f t="shared" si="3"/>
        <v>0</v>
      </c>
      <c r="AY28" s="158">
        <f t="shared" si="4"/>
        <v>0</v>
      </c>
      <c r="AZ28" s="158">
        <f t="shared" si="5"/>
        <v>0</v>
      </c>
      <c r="BA28" s="158">
        <f t="shared" si="6"/>
        <v>0</v>
      </c>
      <c r="BB28" s="349">
        <f t="shared" si="7"/>
        <v>0</v>
      </c>
      <c r="BC28" s="340"/>
    </row>
    <row r="29" spans="1:55" ht="15" x14ac:dyDescent="0.25">
      <c r="A29" s="93">
        <v>24</v>
      </c>
      <c r="B29" s="74"/>
      <c r="C29" s="71"/>
      <c r="D29" s="71"/>
      <c r="E29" s="72"/>
      <c r="F29" s="75"/>
      <c r="G29" s="76"/>
      <c r="H29" s="76"/>
      <c r="I29" s="76"/>
      <c r="J29" s="76"/>
      <c r="K29" s="76"/>
      <c r="L29" s="77"/>
      <c r="M29" s="78"/>
      <c r="N29" s="76"/>
      <c r="O29" s="76"/>
      <c r="P29" s="76"/>
      <c r="Q29" s="76"/>
      <c r="R29" s="76"/>
      <c r="S29" s="77"/>
      <c r="T29" s="78"/>
      <c r="U29" s="76"/>
      <c r="V29" s="76"/>
      <c r="W29" s="76"/>
      <c r="X29" s="76"/>
      <c r="Y29" s="76"/>
      <c r="Z29" s="77"/>
      <c r="AA29" s="78"/>
      <c r="AB29" s="76"/>
      <c r="AC29" s="76"/>
      <c r="AD29" s="76"/>
      <c r="AE29" s="76"/>
      <c r="AF29" s="76"/>
      <c r="AG29" s="77"/>
      <c r="AH29" s="78"/>
      <c r="AI29" s="76"/>
      <c r="AJ29" s="76"/>
      <c r="AK29" s="76"/>
      <c r="AL29" s="76"/>
      <c r="AM29" s="76"/>
      <c r="AN29" s="77"/>
      <c r="AO29" s="331"/>
      <c r="AP29" s="332"/>
      <c r="AQ29" s="332"/>
      <c r="AR29" s="332"/>
      <c r="AS29" s="332"/>
      <c r="AT29" s="332"/>
      <c r="AU29" s="337"/>
      <c r="AV29" s="348">
        <f t="shared" si="1"/>
        <v>0</v>
      </c>
      <c r="AW29" s="158">
        <f t="shared" si="2"/>
        <v>0</v>
      </c>
      <c r="AX29" s="158">
        <f t="shared" si="3"/>
        <v>0</v>
      </c>
      <c r="AY29" s="158">
        <f t="shared" si="4"/>
        <v>0</v>
      </c>
      <c r="AZ29" s="158">
        <f t="shared" si="5"/>
        <v>0</v>
      </c>
      <c r="BA29" s="158">
        <f t="shared" si="6"/>
        <v>0</v>
      </c>
      <c r="BB29" s="349">
        <f t="shared" si="7"/>
        <v>0</v>
      </c>
      <c r="BC29" s="340"/>
    </row>
    <row r="30" spans="1:55" ht="15" x14ac:dyDescent="0.25">
      <c r="A30" s="93">
        <v>25</v>
      </c>
      <c r="B30" s="74"/>
      <c r="C30" s="71"/>
      <c r="D30" s="71"/>
      <c r="E30" s="72"/>
      <c r="F30" s="75"/>
      <c r="G30" s="76"/>
      <c r="H30" s="76"/>
      <c r="I30" s="76"/>
      <c r="J30" s="76"/>
      <c r="K30" s="76"/>
      <c r="L30" s="77"/>
      <c r="M30" s="78"/>
      <c r="N30" s="76"/>
      <c r="O30" s="76"/>
      <c r="P30" s="76"/>
      <c r="Q30" s="76"/>
      <c r="R30" s="76"/>
      <c r="S30" s="77"/>
      <c r="T30" s="78"/>
      <c r="U30" s="76"/>
      <c r="V30" s="76"/>
      <c r="W30" s="76"/>
      <c r="X30" s="76"/>
      <c r="Y30" s="76"/>
      <c r="Z30" s="77"/>
      <c r="AA30" s="78"/>
      <c r="AB30" s="76"/>
      <c r="AC30" s="76"/>
      <c r="AD30" s="76"/>
      <c r="AE30" s="76"/>
      <c r="AF30" s="76"/>
      <c r="AG30" s="77"/>
      <c r="AH30" s="78"/>
      <c r="AI30" s="76"/>
      <c r="AJ30" s="76"/>
      <c r="AK30" s="76"/>
      <c r="AL30" s="76"/>
      <c r="AM30" s="76"/>
      <c r="AN30" s="77"/>
      <c r="AO30" s="331"/>
      <c r="AP30" s="332"/>
      <c r="AQ30" s="332"/>
      <c r="AR30" s="332"/>
      <c r="AS30" s="332"/>
      <c r="AT30" s="332"/>
      <c r="AU30" s="337"/>
      <c r="AV30" s="348">
        <f t="shared" si="1"/>
        <v>0</v>
      </c>
      <c r="AW30" s="158">
        <f t="shared" si="2"/>
        <v>0</v>
      </c>
      <c r="AX30" s="158">
        <f t="shared" si="3"/>
        <v>0</v>
      </c>
      <c r="AY30" s="158">
        <f t="shared" si="4"/>
        <v>0</v>
      </c>
      <c r="AZ30" s="158">
        <f t="shared" si="5"/>
        <v>0</v>
      </c>
      <c r="BA30" s="158">
        <f t="shared" si="6"/>
        <v>0</v>
      </c>
      <c r="BB30" s="349">
        <f t="shared" si="7"/>
        <v>0</v>
      </c>
      <c r="BC30" s="340"/>
    </row>
    <row r="31" spans="1:55" ht="15" x14ac:dyDescent="0.25">
      <c r="A31" s="93">
        <v>26</v>
      </c>
      <c r="B31" s="74"/>
      <c r="C31" s="71"/>
      <c r="D31" s="71"/>
      <c r="E31" s="72"/>
      <c r="F31" s="75"/>
      <c r="G31" s="76"/>
      <c r="H31" s="76"/>
      <c r="I31" s="76"/>
      <c r="J31" s="76"/>
      <c r="K31" s="76"/>
      <c r="L31" s="77"/>
      <c r="M31" s="78"/>
      <c r="N31" s="76"/>
      <c r="O31" s="76"/>
      <c r="P31" s="76"/>
      <c r="Q31" s="76"/>
      <c r="R31" s="76"/>
      <c r="S31" s="77"/>
      <c r="T31" s="78"/>
      <c r="U31" s="76"/>
      <c r="V31" s="76"/>
      <c r="W31" s="76"/>
      <c r="X31" s="76"/>
      <c r="Y31" s="76"/>
      <c r="Z31" s="77"/>
      <c r="AA31" s="78"/>
      <c r="AB31" s="76"/>
      <c r="AC31" s="76"/>
      <c r="AD31" s="76"/>
      <c r="AE31" s="76"/>
      <c r="AF31" s="76"/>
      <c r="AG31" s="77"/>
      <c r="AH31" s="78"/>
      <c r="AI31" s="76"/>
      <c r="AJ31" s="76"/>
      <c r="AK31" s="76"/>
      <c r="AL31" s="76"/>
      <c r="AM31" s="76"/>
      <c r="AN31" s="77"/>
      <c r="AO31" s="331"/>
      <c r="AP31" s="332"/>
      <c r="AQ31" s="332"/>
      <c r="AR31" s="332"/>
      <c r="AS31" s="332"/>
      <c r="AT31" s="332"/>
      <c r="AU31" s="337"/>
      <c r="AV31" s="348">
        <f t="shared" si="1"/>
        <v>0</v>
      </c>
      <c r="AW31" s="158">
        <f t="shared" si="2"/>
        <v>0</v>
      </c>
      <c r="AX31" s="158">
        <f t="shared" si="3"/>
        <v>0</v>
      </c>
      <c r="AY31" s="158">
        <f t="shared" si="4"/>
        <v>0</v>
      </c>
      <c r="AZ31" s="158">
        <f t="shared" si="5"/>
        <v>0</v>
      </c>
      <c r="BA31" s="158">
        <f t="shared" si="6"/>
        <v>0</v>
      </c>
      <c r="BB31" s="349">
        <f t="shared" si="7"/>
        <v>0</v>
      </c>
      <c r="BC31" s="340"/>
    </row>
    <row r="32" spans="1:55" ht="15" x14ac:dyDescent="0.25">
      <c r="A32" s="93">
        <v>27</v>
      </c>
      <c r="B32" s="74"/>
      <c r="C32" s="71"/>
      <c r="D32" s="71"/>
      <c r="E32" s="72"/>
      <c r="F32" s="75"/>
      <c r="G32" s="76"/>
      <c r="H32" s="76"/>
      <c r="I32" s="76"/>
      <c r="J32" s="76"/>
      <c r="K32" s="76"/>
      <c r="L32" s="77"/>
      <c r="M32" s="78"/>
      <c r="N32" s="76"/>
      <c r="O32" s="76"/>
      <c r="P32" s="76"/>
      <c r="Q32" s="76"/>
      <c r="R32" s="76"/>
      <c r="S32" s="77"/>
      <c r="T32" s="78"/>
      <c r="U32" s="76"/>
      <c r="V32" s="76"/>
      <c r="W32" s="76"/>
      <c r="X32" s="76"/>
      <c r="Y32" s="76"/>
      <c r="Z32" s="77"/>
      <c r="AA32" s="78"/>
      <c r="AB32" s="76"/>
      <c r="AC32" s="76"/>
      <c r="AD32" s="76"/>
      <c r="AE32" s="76"/>
      <c r="AF32" s="76"/>
      <c r="AG32" s="77"/>
      <c r="AH32" s="78"/>
      <c r="AI32" s="76"/>
      <c r="AJ32" s="76"/>
      <c r="AK32" s="76"/>
      <c r="AL32" s="76"/>
      <c r="AM32" s="76"/>
      <c r="AN32" s="77"/>
      <c r="AO32" s="331"/>
      <c r="AP32" s="332"/>
      <c r="AQ32" s="332"/>
      <c r="AR32" s="332"/>
      <c r="AS32" s="332"/>
      <c r="AT32" s="332"/>
      <c r="AU32" s="337"/>
      <c r="AV32" s="348">
        <f t="shared" si="1"/>
        <v>0</v>
      </c>
      <c r="AW32" s="158">
        <f t="shared" si="2"/>
        <v>0</v>
      </c>
      <c r="AX32" s="158">
        <f t="shared" si="3"/>
        <v>0</v>
      </c>
      <c r="AY32" s="158">
        <f t="shared" si="4"/>
        <v>0</v>
      </c>
      <c r="AZ32" s="158">
        <f t="shared" si="5"/>
        <v>0</v>
      </c>
      <c r="BA32" s="158">
        <f t="shared" si="6"/>
        <v>0</v>
      </c>
      <c r="BB32" s="349">
        <f t="shared" si="7"/>
        <v>0</v>
      </c>
      <c r="BC32" s="340"/>
    </row>
    <row r="33" spans="1:55" ht="15" x14ac:dyDescent="0.25">
      <c r="A33" s="93">
        <v>28</v>
      </c>
      <c r="B33" s="74"/>
      <c r="C33" s="71"/>
      <c r="D33" s="71"/>
      <c r="E33" s="72"/>
      <c r="F33" s="75"/>
      <c r="G33" s="76"/>
      <c r="H33" s="76"/>
      <c r="I33" s="76"/>
      <c r="J33" s="76"/>
      <c r="K33" s="76"/>
      <c r="L33" s="77"/>
      <c r="M33" s="78"/>
      <c r="N33" s="76"/>
      <c r="O33" s="76"/>
      <c r="P33" s="76"/>
      <c r="Q33" s="76"/>
      <c r="R33" s="76"/>
      <c r="S33" s="77"/>
      <c r="T33" s="78"/>
      <c r="U33" s="76"/>
      <c r="V33" s="76"/>
      <c r="W33" s="76"/>
      <c r="X33" s="76"/>
      <c r="Y33" s="76"/>
      <c r="Z33" s="77"/>
      <c r="AA33" s="78"/>
      <c r="AB33" s="76"/>
      <c r="AC33" s="76"/>
      <c r="AD33" s="76"/>
      <c r="AE33" s="76"/>
      <c r="AF33" s="76"/>
      <c r="AG33" s="77"/>
      <c r="AH33" s="78"/>
      <c r="AI33" s="76"/>
      <c r="AJ33" s="76"/>
      <c r="AK33" s="76"/>
      <c r="AL33" s="76"/>
      <c r="AM33" s="76"/>
      <c r="AN33" s="77"/>
      <c r="AO33" s="331"/>
      <c r="AP33" s="332"/>
      <c r="AQ33" s="332"/>
      <c r="AR33" s="332"/>
      <c r="AS33" s="332"/>
      <c r="AT33" s="332"/>
      <c r="AU33" s="337"/>
      <c r="AV33" s="348">
        <f t="shared" si="1"/>
        <v>0</v>
      </c>
      <c r="AW33" s="158">
        <f t="shared" si="2"/>
        <v>0</v>
      </c>
      <c r="AX33" s="158">
        <f t="shared" si="3"/>
        <v>0</v>
      </c>
      <c r="AY33" s="158">
        <f t="shared" si="4"/>
        <v>0</v>
      </c>
      <c r="AZ33" s="158">
        <f t="shared" si="5"/>
        <v>0</v>
      </c>
      <c r="BA33" s="158">
        <f t="shared" si="6"/>
        <v>0</v>
      </c>
      <c r="BB33" s="349">
        <f t="shared" si="7"/>
        <v>0</v>
      </c>
      <c r="BC33" s="340"/>
    </row>
    <row r="34" spans="1:55" ht="15" x14ac:dyDescent="0.25">
      <c r="A34" s="93">
        <v>29</v>
      </c>
      <c r="B34" s="74"/>
      <c r="C34" s="71"/>
      <c r="D34" s="71"/>
      <c r="E34" s="72"/>
      <c r="F34" s="75"/>
      <c r="G34" s="76"/>
      <c r="H34" s="76"/>
      <c r="I34" s="76"/>
      <c r="J34" s="76"/>
      <c r="K34" s="76"/>
      <c r="L34" s="77"/>
      <c r="M34" s="78"/>
      <c r="N34" s="76"/>
      <c r="O34" s="76"/>
      <c r="P34" s="76"/>
      <c r="Q34" s="76"/>
      <c r="R34" s="76"/>
      <c r="S34" s="77"/>
      <c r="T34" s="78"/>
      <c r="U34" s="76"/>
      <c r="V34" s="76"/>
      <c r="W34" s="76"/>
      <c r="X34" s="76"/>
      <c r="Y34" s="76"/>
      <c r="Z34" s="77"/>
      <c r="AA34" s="78"/>
      <c r="AB34" s="76"/>
      <c r="AC34" s="76"/>
      <c r="AD34" s="76"/>
      <c r="AE34" s="76"/>
      <c r="AF34" s="76"/>
      <c r="AG34" s="77"/>
      <c r="AH34" s="78"/>
      <c r="AI34" s="76"/>
      <c r="AJ34" s="76"/>
      <c r="AK34" s="76"/>
      <c r="AL34" s="76"/>
      <c r="AM34" s="76"/>
      <c r="AN34" s="77"/>
      <c r="AO34" s="331"/>
      <c r="AP34" s="332"/>
      <c r="AQ34" s="332"/>
      <c r="AR34" s="332"/>
      <c r="AS34" s="332"/>
      <c r="AT34" s="332"/>
      <c r="AU34" s="337"/>
      <c r="AV34" s="348">
        <f t="shared" si="1"/>
        <v>0</v>
      </c>
      <c r="AW34" s="158">
        <f t="shared" si="2"/>
        <v>0</v>
      </c>
      <c r="AX34" s="158">
        <f t="shared" si="3"/>
        <v>0</v>
      </c>
      <c r="AY34" s="158">
        <f t="shared" si="4"/>
        <v>0</v>
      </c>
      <c r="AZ34" s="158">
        <f t="shared" si="5"/>
        <v>0</v>
      </c>
      <c r="BA34" s="158">
        <f t="shared" si="6"/>
        <v>0</v>
      </c>
      <c r="BB34" s="349">
        <f t="shared" si="7"/>
        <v>0</v>
      </c>
      <c r="BC34" s="340"/>
    </row>
    <row r="35" spans="1:55" ht="15" x14ac:dyDescent="0.25">
      <c r="A35" s="93">
        <v>30</v>
      </c>
      <c r="B35" s="74"/>
      <c r="C35" s="71"/>
      <c r="D35" s="71"/>
      <c r="E35" s="72"/>
      <c r="F35" s="75"/>
      <c r="G35" s="76"/>
      <c r="H35" s="76"/>
      <c r="I35" s="76"/>
      <c r="J35" s="76"/>
      <c r="K35" s="76"/>
      <c r="L35" s="77"/>
      <c r="M35" s="78"/>
      <c r="N35" s="76"/>
      <c r="O35" s="76"/>
      <c r="P35" s="76"/>
      <c r="Q35" s="76"/>
      <c r="R35" s="76"/>
      <c r="S35" s="77"/>
      <c r="T35" s="78"/>
      <c r="U35" s="76"/>
      <c r="V35" s="76"/>
      <c r="W35" s="76"/>
      <c r="X35" s="76"/>
      <c r="Y35" s="76"/>
      <c r="Z35" s="77"/>
      <c r="AA35" s="78"/>
      <c r="AB35" s="76"/>
      <c r="AC35" s="76"/>
      <c r="AD35" s="76"/>
      <c r="AE35" s="76"/>
      <c r="AF35" s="76"/>
      <c r="AG35" s="77"/>
      <c r="AH35" s="78"/>
      <c r="AI35" s="76"/>
      <c r="AJ35" s="76"/>
      <c r="AK35" s="76"/>
      <c r="AL35" s="76"/>
      <c r="AM35" s="76"/>
      <c r="AN35" s="77"/>
      <c r="AO35" s="331"/>
      <c r="AP35" s="332"/>
      <c r="AQ35" s="332"/>
      <c r="AR35" s="332"/>
      <c r="AS35" s="332"/>
      <c r="AT35" s="332"/>
      <c r="AU35" s="337"/>
      <c r="AV35" s="348">
        <f t="shared" si="1"/>
        <v>0</v>
      </c>
      <c r="AW35" s="158">
        <f t="shared" si="2"/>
        <v>0</v>
      </c>
      <c r="AX35" s="158">
        <f t="shared" si="3"/>
        <v>0</v>
      </c>
      <c r="AY35" s="158">
        <f t="shared" si="4"/>
        <v>0</v>
      </c>
      <c r="AZ35" s="158">
        <f t="shared" si="5"/>
        <v>0</v>
      </c>
      <c r="BA35" s="158">
        <f t="shared" si="6"/>
        <v>0</v>
      </c>
      <c r="BB35" s="349">
        <f t="shared" si="7"/>
        <v>0</v>
      </c>
      <c r="BC35" s="340"/>
    </row>
    <row r="36" spans="1:55" ht="15" x14ac:dyDescent="0.25">
      <c r="A36" s="93">
        <v>31</v>
      </c>
      <c r="B36" s="74"/>
      <c r="C36" s="71"/>
      <c r="D36" s="71"/>
      <c r="E36" s="72"/>
      <c r="F36" s="75"/>
      <c r="G36" s="76"/>
      <c r="H36" s="76"/>
      <c r="I36" s="76"/>
      <c r="J36" s="76"/>
      <c r="K36" s="76"/>
      <c r="L36" s="77"/>
      <c r="M36" s="78"/>
      <c r="N36" s="76"/>
      <c r="O36" s="76"/>
      <c r="P36" s="76"/>
      <c r="Q36" s="76"/>
      <c r="R36" s="76"/>
      <c r="S36" s="77"/>
      <c r="T36" s="78"/>
      <c r="U36" s="76"/>
      <c r="V36" s="76"/>
      <c r="W36" s="76"/>
      <c r="X36" s="76"/>
      <c r="Y36" s="76"/>
      <c r="Z36" s="77"/>
      <c r="AA36" s="78"/>
      <c r="AB36" s="76"/>
      <c r="AC36" s="76"/>
      <c r="AD36" s="76"/>
      <c r="AE36" s="76"/>
      <c r="AF36" s="76"/>
      <c r="AG36" s="77"/>
      <c r="AH36" s="78"/>
      <c r="AI36" s="76"/>
      <c r="AJ36" s="76"/>
      <c r="AK36" s="76"/>
      <c r="AL36" s="76"/>
      <c r="AM36" s="76"/>
      <c r="AN36" s="77"/>
      <c r="AO36" s="331"/>
      <c r="AP36" s="332"/>
      <c r="AQ36" s="332"/>
      <c r="AR36" s="332"/>
      <c r="AS36" s="332"/>
      <c r="AT36" s="332"/>
      <c r="AU36" s="337"/>
      <c r="AV36" s="348">
        <f t="shared" si="1"/>
        <v>0</v>
      </c>
      <c r="AW36" s="158">
        <f t="shared" si="2"/>
        <v>0</v>
      </c>
      <c r="AX36" s="158">
        <f t="shared" si="3"/>
        <v>0</v>
      </c>
      <c r="AY36" s="158">
        <f t="shared" si="4"/>
        <v>0</v>
      </c>
      <c r="AZ36" s="158">
        <f t="shared" si="5"/>
        <v>0</v>
      </c>
      <c r="BA36" s="158">
        <f t="shared" si="6"/>
        <v>0</v>
      </c>
      <c r="BB36" s="349">
        <f t="shared" si="7"/>
        <v>0</v>
      </c>
      <c r="BC36" s="340"/>
    </row>
    <row r="37" spans="1:55" ht="15" x14ac:dyDescent="0.25">
      <c r="A37" s="93">
        <v>32</v>
      </c>
      <c r="B37" s="74"/>
      <c r="C37" s="71"/>
      <c r="D37" s="71"/>
      <c r="E37" s="72"/>
      <c r="F37" s="75"/>
      <c r="G37" s="76"/>
      <c r="H37" s="76"/>
      <c r="I37" s="76"/>
      <c r="J37" s="76"/>
      <c r="K37" s="76"/>
      <c r="L37" s="77"/>
      <c r="M37" s="78"/>
      <c r="N37" s="76"/>
      <c r="O37" s="76"/>
      <c r="P37" s="76"/>
      <c r="Q37" s="76"/>
      <c r="R37" s="76"/>
      <c r="S37" s="77"/>
      <c r="T37" s="78"/>
      <c r="U37" s="76"/>
      <c r="V37" s="76"/>
      <c r="W37" s="76"/>
      <c r="X37" s="76"/>
      <c r="Y37" s="76"/>
      <c r="Z37" s="77"/>
      <c r="AA37" s="78"/>
      <c r="AB37" s="76"/>
      <c r="AC37" s="76"/>
      <c r="AD37" s="76"/>
      <c r="AE37" s="76"/>
      <c r="AF37" s="76"/>
      <c r="AG37" s="77"/>
      <c r="AH37" s="78"/>
      <c r="AI37" s="76"/>
      <c r="AJ37" s="76"/>
      <c r="AK37" s="76"/>
      <c r="AL37" s="76"/>
      <c r="AM37" s="76"/>
      <c r="AN37" s="77"/>
      <c r="AO37" s="331"/>
      <c r="AP37" s="332"/>
      <c r="AQ37" s="332"/>
      <c r="AR37" s="332"/>
      <c r="AS37" s="332"/>
      <c r="AT37" s="332"/>
      <c r="AU37" s="337"/>
      <c r="AV37" s="348">
        <f t="shared" si="1"/>
        <v>0</v>
      </c>
      <c r="AW37" s="158">
        <f t="shared" si="2"/>
        <v>0</v>
      </c>
      <c r="AX37" s="158">
        <f t="shared" si="3"/>
        <v>0</v>
      </c>
      <c r="AY37" s="158">
        <f t="shared" si="4"/>
        <v>0</v>
      </c>
      <c r="AZ37" s="158">
        <f t="shared" si="5"/>
        <v>0</v>
      </c>
      <c r="BA37" s="158">
        <f t="shared" si="6"/>
        <v>0</v>
      </c>
      <c r="BB37" s="349">
        <f t="shared" si="7"/>
        <v>0</v>
      </c>
      <c r="BC37" s="340"/>
    </row>
    <row r="38" spans="1:55" ht="15" x14ac:dyDescent="0.25">
      <c r="A38" s="93">
        <v>33</v>
      </c>
      <c r="B38" s="74"/>
      <c r="C38" s="71"/>
      <c r="D38" s="71"/>
      <c r="E38" s="72"/>
      <c r="F38" s="75"/>
      <c r="G38" s="76"/>
      <c r="H38" s="76"/>
      <c r="I38" s="76"/>
      <c r="J38" s="76"/>
      <c r="K38" s="76"/>
      <c r="L38" s="77"/>
      <c r="M38" s="78"/>
      <c r="N38" s="76"/>
      <c r="O38" s="76"/>
      <c r="P38" s="76"/>
      <c r="Q38" s="76"/>
      <c r="R38" s="76"/>
      <c r="S38" s="77"/>
      <c r="T38" s="78"/>
      <c r="U38" s="76"/>
      <c r="V38" s="76"/>
      <c r="W38" s="76"/>
      <c r="X38" s="76"/>
      <c r="Y38" s="76"/>
      <c r="Z38" s="77"/>
      <c r="AA38" s="78"/>
      <c r="AB38" s="76"/>
      <c r="AC38" s="76"/>
      <c r="AD38" s="76"/>
      <c r="AE38" s="76"/>
      <c r="AF38" s="76"/>
      <c r="AG38" s="77"/>
      <c r="AH38" s="78"/>
      <c r="AI38" s="76"/>
      <c r="AJ38" s="76"/>
      <c r="AK38" s="76"/>
      <c r="AL38" s="76"/>
      <c r="AM38" s="76"/>
      <c r="AN38" s="77"/>
      <c r="AO38" s="331"/>
      <c r="AP38" s="332"/>
      <c r="AQ38" s="332"/>
      <c r="AR38" s="332"/>
      <c r="AS38" s="332"/>
      <c r="AT38" s="332"/>
      <c r="AU38" s="337"/>
      <c r="AV38" s="348">
        <f t="shared" si="1"/>
        <v>0</v>
      </c>
      <c r="AW38" s="158">
        <f t="shared" si="2"/>
        <v>0</v>
      </c>
      <c r="AX38" s="158">
        <f t="shared" si="3"/>
        <v>0</v>
      </c>
      <c r="AY38" s="158">
        <f t="shared" si="4"/>
        <v>0</v>
      </c>
      <c r="AZ38" s="158">
        <f t="shared" si="5"/>
        <v>0</v>
      </c>
      <c r="BA38" s="158">
        <f t="shared" si="6"/>
        <v>0</v>
      </c>
      <c r="BB38" s="349">
        <f t="shared" si="7"/>
        <v>0</v>
      </c>
      <c r="BC38" s="340"/>
    </row>
    <row r="39" spans="1:55" x14ac:dyDescent="0.3">
      <c r="A39" s="93">
        <v>34</v>
      </c>
      <c r="B39" s="74"/>
      <c r="C39" s="71"/>
      <c r="D39" s="71"/>
      <c r="E39" s="72"/>
      <c r="F39" s="75"/>
      <c r="G39" s="76"/>
      <c r="H39" s="76"/>
      <c r="I39" s="76"/>
      <c r="J39" s="76"/>
      <c r="K39" s="76"/>
      <c r="L39" s="77"/>
      <c r="M39" s="78"/>
      <c r="N39" s="76"/>
      <c r="O39" s="76"/>
      <c r="P39" s="76"/>
      <c r="Q39" s="76"/>
      <c r="R39" s="76"/>
      <c r="S39" s="77"/>
      <c r="T39" s="78"/>
      <c r="U39" s="76"/>
      <c r="V39" s="76"/>
      <c r="W39" s="76"/>
      <c r="X39" s="76"/>
      <c r="Y39" s="76"/>
      <c r="Z39" s="77"/>
      <c r="AA39" s="78"/>
      <c r="AB39" s="76"/>
      <c r="AC39" s="76"/>
      <c r="AD39" s="76"/>
      <c r="AE39" s="76"/>
      <c r="AF39" s="76"/>
      <c r="AG39" s="77"/>
      <c r="AH39" s="78"/>
      <c r="AI39" s="76"/>
      <c r="AJ39" s="76"/>
      <c r="AK39" s="76"/>
      <c r="AL39" s="76"/>
      <c r="AM39" s="76"/>
      <c r="AN39" s="77"/>
      <c r="AO39" s="331"/>
      <c r="AP39" s="332"/>
      <c r="AQ39" s="332"/>
      <c r="AR39" s="332"/>
      <c r="AS39" s="332"/>
      <c r="AT39" s="332"/>
      <c r="AU39" s="337"/>
      <c r="AV39" s="348">
        <f t="shared" si="1"/>
        <v>0</v>
      </c>
      <c r="AW39" s="158">
        <f t="shared" si="2"/>
        <v>0</v>
      </c>
      <c r="AX39" s="158">
        <f t="shared" si="3"/>
        <v>0</v>
      </c>
      <c r="AY39" s="158">
        <f t="shared" si="4"/>
        <v>0</v>
      </c>
      <c r="AZ39" s="158">
        <f t="shared" si="5"/>
        <v>0</v>
      </c>
      <c r="BA39" s="158">
        <f t="shared" si="6"/>
        <v>0</v>
      </c>
      <c r="BB39" s="349">
        <f t="shared" si="7"/>
        <v>0</v>
      </c>
      <c r="BC39" s="340"/>
    </row>
    <row r="40" spans="1:55" x14ac:dyDescent="0.3">
      <c r="A40" s="93">
        <v>35</v>
      </c>
      <c r="B40" s="74"/>
      <c r="C40" s="71"/>
      <c r="D40" s="71"/>
      <c r="E40" s="72"/>
      <c r="F40" s="75"/>
      <c r="G40" s="76"/>
      <c r="H40" s="76"/>
      <c r="I40" s="76"/>
      <c r="J40" s="76"/>
      <c r="K40" s="76"/>
      <c r="L40" s="77"/>
      <c r="M40" s="78"/>
      <c r="N40" s="76"/>
      <c r="O40" s="76"/>
      <c r="P40" s="76"/>
      <c r="Q40" s="76"/>
      <c r="R40" s="76"/>
      <c r="S40" s="77"/>
      <c r="T40" s="78"/>
      <c r="U40" s="76"/>
      <c r="V40" s="76"/>
      <c r="W40" s="76"/>
      <c r="X40" s="76"/>
      <c r="Y40" s="76"/>
      <c r="Z40" s="77"/>
      <c r="AA40" s="78"/>
      <c r="AB40" s="76"/>
      <c r="AC40" s="76"/>
      <c r="AD40" s="76"/>
      <c r="AE40" s="76"/>
      <c r="AF40" s="76"/>
      <c r="AG40" s="77"/>
      <c r="AH40" s="78"/>
      <c r="AI40" s="76"/>
      <c r="AJ40" s="76"/>
      <c r="AK40" s="76"/>
      <c r="AL40" s="76"/>
      <c r="AM40" s="76"/>
      <c r="AN40" s="77"/>
      <c r="AO40" s="331"/>
      <c r="AP40" s="332"/>
      <c r="AQ40" s="332"/>
      <c r="AR40" s="332"/>
      <c r="AS40" s="332"/>
      <c r="AT40" s="332"/>
      <c r="AU40" s="337"/>
      <c r="AV40" s="348">
        <f t="shared" si="1"/>
        <v>0</v>
      </c>
      <c r="AW40" s="158">
        <f t="shared" si="2"/>
        <v>0</v>
      </c>
      <c r="AX40" s="158">
        <f t="shared" si="3"/>
        <v>0</v>
      </c>
      <c r="AY40" s="158">
        <f t="shared" si="4"/>
        <v>0</v>
      </c>
      <c r="AZ40" s="158">
        <f t="shared" si="5"/>
        <v>0</v>
      </c>
      <c r="BA40" s="158">
        <f t="shared" si="6"/>
        <v>0</v>
      </c>
      <c r="BB40" s="349">
        <f t="shared" si="7"/>
        <v>0</v>
      </c>
      <c r="BC40" s="340"/>
    </row>
    <row r="41" spans="1:55" x14ac:dyDescent="0.3">
      <c r="A41" s="93">
        <v>36</v>
      </c>
      <c r="B41" s="74"/>
      <c r="C41" s="71"/>
      <c r="D41" s="71"/>
      <c r="E41" s="72"/>
      <c r="F41" s="75"/>
      <c r="G41" s="76"/>
      <c r="H41" s="76"/>
      <c r="I41" s="76"/>
      <c r="J41" s="76"/>
      <c r="K41" s="76"/>
      <c r="L41" s="77"/>
      <c r="M41" s="78"/>
      <c r="N41" s="76"/>
      <c r="O41" s="76"/>
      <c r="P41" s="76"/>
      <c r="Q41" s="76"/>
      <c r="R41" s="76"/>
      <c r="S41" s="77"/>
      <c r="T41" s="78"/>
      <c r="U41" s="76"/>
      <c r="V41" s="76"/>
      <c r="W41" s="76"/>
      <c r="X41" s="76"/>
      <c r="Y41" s="76"/>
      <c r="Z41" s="77"/>
      <c r="AA41" s="78"/>
      <c r="AB41" s="76"/>
      <c r="AC41" s="76"/>
      <c r="AD41" s="76"/>
      <c r="AE41" s="76"/>
      <c r="AF41" s="76"/>
      <c r="AG41" s="77"/>
      <c r="AH41" s="78"/>
      <c r="AI41" s="76"/>
      <c r="AJ41" s="76"/>
      <c r="AK41" s="76"/>
      <c r="AL41" s="76"/>
      <c r="AM41" s="76"/>
      <c r="AN41" s="77"/>
      <c r="AO41" s="331"/>
      <c r="AP41" s="332"/>
      <c r="AQ41" s="332"/>
      <c r="AR41" s="332"/>
      <c r="AS41" s="332"/>
      <c r="AT41" s="332"/>
      <c r="AU41" s="337"/>
      <c r="AV41" s="348">
        <f t="shared" si="1"/>
        <v>0</v>
      </c>
      <c r="AW41" s="158">
        <f t="shared" si="2"/>
        <v>0</v>
      </c>
      <c r="AX41" s="158">
        <f t="shared" si="3"/>
        <v>0</v>
      </c>
      <c r="AY41" s="158">
        <f t="shared" si="4"/>
        <v>0</v>
      </c>
      <c r="AZ41" s="158">
        <f t="shared" si="5"/>
        <v>0</v>
      </c>
      <c r="BA41" s="158">
        <f t="shared" si="6"/>
        <v>0</v>
      </c>
      <c r="BB41" s="349">
        <f t="shared" si="7"/>
        <v>0</v>
      </c>
      <c r="BC41" s="340"/>
    </row>
    <row r="42" spans="1:55" x14ac:dyDescent="0.3">
      <c r="A42" s="93">
        <v>37</v>
      </c>
      <c r="B42" s="74"/>
      <c r="C42" s="71"/>
      <c r="D42" s="71"/>
      <c r="E42" s="72"/>
      <c r="F42" s="75"/>
      <c r="G42" s="76"/>
      <c r="H42" s="76"/>
      <c r="I42" s="76"/>
      <c r="J42" s="76"/>
      <c r="K42" s="76"/>
      <c r="L42" s="77"/>
      <c r="M42" s="78"/>
      <c r="N42" s="76"/>
      <c r="O42" s="76"/>
      <c r="P42" s="76"/>
      <c r="Q42" s="76"/>
      <c r="R42" s="76"/>
      <c r="S42" s="77"/>
      <c r="T42" s="78"/>
      <c r="U42" s="76"/>
      <c r="V42" s="76"/>
      <c r="W42" s="76"/>
      <c r="X42" s="76"/>
      <c r="Y42" s="76"/>
      <c r="Z42" s="77"/>
      <c r="AA42" s="78"/>
      <c r="AB42" s="76"/>
      <c r="AC42" s="76"/>
      <c r="AD42" s="76"/>
      <c r="AE42" s="76"/>
      <c r="AF42" s="76"/>
      <c r="AG42" s="77"/>
      <c r="AH42" s="78"/>
      <c r="AI42" s="76"/>
      <c r="AJ42" s="76"/>
      <c r="AK42" s="76"/>
      <c r="AL42" s="76"/>
      <c r="AM42" s="76"/>
      <c r="AN42" s="77"/>
      <c r="AO42" s="331"/>
      <c r="AP42" s="332"/>
      <c r="AQ42" s="332"/>
      <c r="AR42" s="332"/>
      <c r="AS42" s="332"/>
      <c r="AT42" s="332"/>
      <c r="AU42" s="337"/>
      <c r="AV42" s="348">
        <f t="shared" si="1"/>
        <v>0</v>
      </c>
      <c r="AW42" s="158">
        <f t="shared" si="2"/>
        <v>0</v>
      </c>
      <c r="AX42" s="158">
        <f t="shared" si="3"/>
        <v>0</v>
      </c>
      <c r="AY42" s="158">
        <f t="shared" si="4"/>
        <v>0</v>
      </c>
      <c r="AZ42" s="158">
        <f t="shared" si="5"/>
        <v>0</v>
      </c>
      <c r="BA42" s="158">
        <f t="shared" si="6"/>
        <v>0</v>
      </c>
      <c r="BB42" s="349">
        <f t="shared" si="7"/>
        <v>0</v>
      </c>
      <c r="BC42" s="340"/>
    </row>
    <row r="43" spans="1:55" x14ac:dyDescent="0.3">
      <c r="A43" s="93">
        <v>38</v>
      </c>
      <c r="B43" s="74"/>
      <c r="C43" s="71"/>
      <c r="D43" s="71"/>
      <c r="E43" s="72"/>
      <c r="F43" s="75"/>
      <c r="G43" s="76"/>
      <c r="H43" s="76"/>
      <c r="I43" s="76"/>
      <c r="J43" s="76"/>
      <c r="K43" s="76"/>
      <c r="L43" s="77"/>
      <c r="M43" s="78"/>
      <c r="N43" s="76"/>
      <c r="O43" s="76"/>
      <c r="P43" s="76"/>
      <c r="Q43" s="76"/>
      <c r="R43" s="76"/>
      <c r="S43" s="77"/>
      <c r="T43" s="78"/>
      <c r="U43" s="76"/>
      <c r="V43" s="76"/>
      <c r="W43" s="76"/>
      <c r="X43" s="76"/>
      <c r="Y43" s="76"/>
      <c r="Z43" s="77"/>
      <c r="AA43" s="78"/>
      <c r="AB43" s="76"/>
      <c r="AC43" s="76"/>
      <c r="AD43" s="76"/>
      <c r="AE43" s="76"/>
      <c r="AF43" s="76"/>
      <c r="AG43" s="77"/>
      <c r="AH43" s="78"/>
      <c r="AI43" s="76"/>
      <c r="AJ43" s="76"/>
      <c r="AK43" s="76"/>
      <c r="AL43" s="76"/>
      <c r="AM43" s="76"/>
      <c r="AN43" s="77"/>
      <c r="AO43" s="331"/>
      <c r="AP43" s="332"/>
      <c r="AQ43" s="332"/>
      <c r="AR43" s="332"/>
      <c r="AS43" s="332"/>
      <c r="AT43" s="332"/>
      <c r="AU43" s="337"/>
      <c r="AV43" s="348">
        <f t="shared" si="1"/>
        <v>0</v>
      </c>
      <c r="AW43" s="158">
        <f t="shared" si="2"/>
        <v>0</v>
      </c>
      <c r="AX43" s="158">
        <f t="shared" si="3"/>
        <v>0</v>
      </c>
      <c r="AY43" s="158">
        <f t="shared" si="4"/>
        <v>0</v>
      </c>
      <c r="AZ43" s="158">
        <f t="shared" si="5"/>
        <v>0</v>
      </c>
      <c r="BA43" s="158">
        <f t="shared" si="6"/>
        <v>0</v>
      </c>
      <c r="BB43" s="349">
        <f t="shared" si="7"/>
        <v>0</v>
      </c>
      <c r="BC43" s="340"/>
    </row>
    <row r="44" spans="1:55" x14ac:dyDescent="0.3">
      <c r="A44" s="93">
        <v>39</v>
      </c>
      <c r="B44" s="74"/>
      <c r="C44" s="71"/>
      <c r="D44" s="71"/>
      <c r="E44" s="72"/>
      <c r="F44" s="75"/>
      <c r="G44" s="76"/>
      <c r="H44" s="76"/>
      <c r="I44" s="76"/>
      <c r="J44" s="76"/>
      <c r="K44" s="76"/>
      <c r="L44" s="77"/>
      <c r="M44" s="78"/>
      <c r="N44" s="76"/>
      <c r="O44" s="76"/>
      <c r="P44" s="76"/>
      <c r="Q44" s="76"/>
      <c r="R44" s="76"/>
      <c r="S44" s="77"/>
      <c r="T44" s="78"/>
      <c r="U44" s="76"/>
      <c r="V44" s="76"/>
      <c r="W44" s="76"/>
      <c r="X44" s="76"/>
      <c r="Y44" s="76"/>
      <c r="Z44" s="77"/>
      <c r="AA44" s="78"/>
      <c r="AB44" s="76"/>
      <c r="AC44" s="76"/>
      <c r="AD44" s="76"/>
      <c r="AE44" s="76"/>
      <c r="AF44" s="76"/>
      <c r="AG44" s="77"/>
      <c r="AH44" s="78"/>
      <c r="AI44" s="76"/>
      <c r="AJ44" s="76"/>
      <c r="AK44" s="76"/>
      <c r="AL44" s="76"/>
      <c r="AM44" s="76"/>
      <c r="AN44" s="77"/>
      <c r="AO44" s="331"/>
      <c r="AP44" s="332"/>
      <c r="AQ44" s="332"/>
      <c r="AR44" s="332"/>
      <c r="AS44" s="332"/>
      <c r="AT44" s="332"/>
      <c r="AU44" s="337"/>
      <c r="AV44" s="348">
        <f t="shared" si="1"/>
        <v>0</v>
      </c>
      <c r="AW44" s="158">
        <f t="shared" si="2"/>
        <v>0</v>
      </c>
      <c r="AX44" s="158">
        <f t="shared" si="3"/>
        <v>0</v>
      </c>
      <c r="AY44" s="158">
        <f t="shared" si="4"/>
        <v>0</v>
      </c>
      <c r="AZ44" s="158">
        <f t="shared" si="5"/>
        <v>0</v>
      </c>
      <c r="BA44" s="158">
        <f t="shared" si="6"/>
        <v>0</v>
      </c>
      <c r="BB44" s="349">
        <f t="shared" si="7"/>
        <v>0</v>
      </c>
      <c r="BC44" s="340"/>
    </row>
    <row r="45" spans="1:55" x14ac:dyDescent="0.3">
      <c r="A45" s="93">
        <v>40</v>
      </c>
      <c r="B45" s="74"/>
      <c r="C45" s="71"/>
      <c r="D45" s="71"/>
      <c r="E45" s="72"/>
      <c r="F45" s="75"/>
      <c r="G45" s="76"/>
      <c r="H45" s="76"/>
      <c r="I45" s="76"/>
      <c r="J45" s="76"/>
      <c r="K45" s="76"/>
      <c r="L45" s="77"/>
      <c r="M45" s="78"/>
      <c r="N45" s="76"/>
      <c r="O45" s="76"/>
      <c r="P45" s="76"/>
      <c r="Q45" s="76"/>
      <c r="R45" s="76"/>
      <c r="S45" s="77"/>
      <c r="T45" s="78"/>
      <c r="U45" s="76"/>
      <c r="V45" s="76"/>
      <c r="W45" s="76"/>
      <c r="X45" s="76"/>
      <c r="Y45" s="76"/>
      <c r="Z45" s="77"/>
      <c r="AA45" s="78"/>
      <c r="AB45" s="76"/>
      <c r="AC45" s="76"/>
      <c r="AD45" s="76"/>
      <c r="AE45" s="76"/>
      <c r="AF45" s="76"/>
      <c r="AG45" s="77"/>
      <c r="AH45" s="78"/>
      <c r="AI45" s="76"/>
      <c r="AJ45" s="76"/>
      <c r="AK45" s="76"/>
      <c r="AL45" s="76"/>
      <c r="AM45" s="76"/>
      <c r="AN45" s="77"/>
      <c r="AO45" s="331"/>
      <c r="AP45" s="332"/>
      <c r="AQ45" s="332"/>
      <c r="AR45" s="332"/>
      <c r="AS45" s="332"/>
      <c r="AT45" s="332"/>
      <c r="AU45" s="337"/>
      <c r="AV45" s="348">
        <f t="shared" si="1"/>
        <v>0</v>
      </c>
      <c r="AW45" s="158">
        <f t="shared" si="2"/>
        <v>0</v>
      </c>
      <c r="AX45" s="158">
        <f t="shared" si="3"/>
        <v>0</v>
      </c>
      <c r="AY45" s="158">
        <f t="shared" si="4"/>
        <v>0</v>
      </c>
      <c r="AZ45" s="158">
        <f t="shared" si="5"/>
        <v>0</v>
      </c>
      <c r="BA45" s="158">
        <f t="shared" si="6"/>
        <v>0</v>
      </c>
      <c r="BB45" s="349">
        <f t="shared" si="7"/>
        <v>0</v>
      </c>
      <c r="BC45" s="340"/>
    </row>
    <row r="46" spans="1:55" x14ac:dyDescent="0.3">
      <c r="A46" s="93">
        <v>41</v>
      </c>
      <c r="B46" s="74"/>
      <c r="C46" s="71"/>
      <c r="D46" s="71"/>
      <c r="E46" s="72"/>
      <c r="F46" s="75"/>
      <c r="G46" s="76"/>
      <c r="H46" s="76"/>
      <c r="I46" s="76"/>
      <c r="J46" s="76"/>
      <c r="K46" s="76"/>
      <c r="L46" s="77"/>
      <c r="M46" s="78"/>
      <c r="N46" s="76"/>
      <c r="O46" s="76"/>
      <c r="P46" s="76"/>
      <c r="Q46" s="76"/>
      <c r="R46" s="76"/>
      <c r="S46" s="77"/>
      <c r="T46" s="78"/>
      <c r="U46" s="76"/>
      <c r="V46" s="76"/>
      <c r="W46" s="76"/>
      <c r="X46" s="76"/>
      <c r="Y46" s="76"/>
      <c r="Z46" s="77"/>
      <c r="AA46" s="78"/>
      <c r="AB46" s="76"/>
      <c r="AC46" s="76"/>
      <c r="AD46" s="76"/>
      <c r="AE46" s="76"/>
      <c r="AF46" s="76"/>
      <c r="AG46" s="77"/>
      <c r="AH46" s="78"/>
      <c r="AI46" s="76"/>
      <c r="AJ46" s="76"/>
      <c r="AK46" s="76"/>
      <c r="AL46" s="76"/>
      <c r="AM46" s="76"/>
      <c r="AN46" s="77"/>
      <c r="AO46" s="331"/>
      <c r="AP46" s="332"/>
      <c r="AQ46" s="332"/>
      <c r="AR46" s="332"/>
      <c r="AS46" s="332"/>
      <c r="AT46" s="332"/>
      <c r="AU46" s="337"/>
      <c r="AV46" s="348">
        <f t="shared" si="1"/>
        <v>0</v>
      </c>
      <c r="AW46" s="158">
        <f t="shared" si="2"/>
        <v>0</v>
      </c>
      <c r="AX46" s="158">
        <f t="shared" si="3"/>
        <v>0</v>
      </c>
      <c r="AY46" s="158">
        <f t="shared" si="4"/>
        <v>0</v>
      </c>
      <c r="AZ46" s="158">
        <f t="shared" si="5"/>
        <v>0</v>
      </c>
      <c r="BA46" s="158">
        <f t="shared" si="6"/>
        <v>0</v>
      </c>
      <c r="BB46" s="349">
        <f t="shared" si="7"/>
        <v>0</v>
      </c>
      <c r="BC46" s="340"/>
    </row>
    <row r="47" spans="1:55" x14ac:dyDescent="0.3">
      <c r="A47" s="93">
        <v>42</v>
      </c>
      <c r="B47" s="74"/>
      <c r="C47" s="71"/>
      <c r="D47" s="71"/>
      <c r="E47" s="72"/>
      <c r="F47" s="75"/>
      <c r="G47" s="76"/>
      <c r="H47" s="76"/>
      <c r="I47" s="76"/>
      <c r="J47" s="76"/>
      <c r="K47" s="76"/>
      <c r="L47" s="77"/>
      <c r="M47" s="78"/>
      <c r="N47" s="76"/>
      <c r="O47" s="76"/>
      <c r="P47" s="76"/>
      <c r="Q47" s="76"/>
      <c r="R47" s="76"/>
      <c r="S47" s="77"/>
      <c r="T47" s="78"/>
      <c r="U47" s="76"/>
      <c r="V47" s="76"/>
      <c r="W47" s="76"/>
      <c r="X47" s="76"/>
      <c r="Y47" s="76"/>
      <c r="Z47" s="77"/>
      <c r="AA47" s="78"/>
      <c r="AB47" s="76"/>
      <c r="AC47" s="76"/>
      <c r="AD47" s="76"/>
      <c r="AE47" s="76"/>
      <c r="AF47" s="76"/>
      <c r="AG47" s="77"/>
      <c r="AH47" s="78"/>
      <c r="AI47" s="76"/>
      <c r="AJ47" s="76"/>
      <c r="AK47" s="76"/>
      <c r="AL47" s="76"/>
      <c r="AM47" s="76"/>
      <c r="AN47" s="77"/>
      <c r="AO47" s="331"/>
      <c r="AP47" s="332"/>
      <c r="AQ47" s="332"/>
      <c r="AR47" s="332"/>
      <c r="AS47" s="332"/>
      <c r="AT47" s="332"/>
      <c r="AU47" s="337"/>
      <c r="AV47" s="348">
        <f t="shared" si="1"/>
        <v>0</v>
      </c>
      <c r="AW47" s="158">
        <f t="shared" si="2"/>
        <v>0</v>
      </c>
      <c r="AX47" s="158">
        <f t="shared" si="3"/>
        <v>0</v>
      </c>
      <c r="AY47" s="158">
        <f t="shared" si="4"/>
        <v>0</v>
      </c>
      <c r="AZ47" s="158">
        <f t="shared" si="5"/>
        <v>0</v>
      </c>
      <c r="BA47" s="158">
        <f t="shared" si="6"/>
        <v>0</v>
      </c>
      <c r="BB47" s="349">
        <f t="shared" si="7"/>
        <v>0</v>
      </c>
      <c r="BC47" s="340"/>
    </row>
    <row r="48" spans="1:55" x14ac:dyDescent="0.3">
      <c r="A48" s="93">
        <v>43</v>
      </c>
      <c r="B48" s="74"/>
      <c r="C48" s="71"/>
      <c r="D48" s="71"/>
      <c r="E48" s="72"/>
      <c r="F48" s="75"/>
      <c r="G48" s="76"/>
      <c r="H48" s="76"/>
      <c r="I48" s="76"/>
      <c r="J48" s="76"/>
      <c r="K48" s="76"/>
      <c r="L48" s="77"/>
      <c r="M48" s="78"/>
      <c r="N48" s="76"/>
      <c r="O48" s="76"/>
      <c r="P48" s="76"/>
      <c r="Q48" s="76"/>
      <c r="R48" s="76"/>
      <c r="S48" s="77"/>
      <c r="T48" s="78"/>
      <c r="U48" s="76"/>
      <c r="V48" s="76"/>
      <c r="W48" s="76"/>
      <c r="X48" s="76"/>
      <c r="Y48" s="76"/>
      <c r="Z48" s="77"/>
      <c r="AA48" s="78"/>
      <c r="AB48" s="76"/>
      <c r="AC48" s="76"/>
      <c r="AD48" s="76"/>
      <c r="AE48" s="76"/>
      <c r="AF48" s="76"/>
      <c r="AG48" s="77"/>
      <c r="AH48" s="78"/>
      <c r="AI48" s="76"/>
      <c r="AJ48" s="76"/>
      <c r="AK48" s="76"/>
      <c r="AL48" s="76"/>
      <c r="AM48" s="76"/>
      <c r="AN48" s="77"/>
      <c r="AO48" s="331"/>
      <c r="AP48" s="332"/>
      <c r="AQ48" s="332"/>
      <c r="AR48" s="332"/>
      <c r="AS48" s="332"/>
      <c r="AT48" s="332"/>
      <c r="AU48" s="337"/>
      <c r="AV48" s="348">
        <f t="shared" si="1"/>
        <v>0</v>
      </c>
      <c r="AW48" s="158">
        <f t="shared" si="2"/>
        <v>0</v>
      </c>
      <c r="AX48" s="158">
        <f t="shared" si="3"/>
        <v>0</v>
      </c>
      <c r="AY48" s="158">
        <f t="shared" si="4"/>
        <v>0</v>
      </c>
      <c r="AZ48" s="158">
        <f t="shared" si="5"/>
        <v>0</v>
      </c>
      <c r="BA48" s="158">
        <f t="shared" si="6"/>
        <v>0</v>
      </c>
      <c r="BB48" s="349">
        <f t="shared" si="7"/>
        <v>0</v>
      </c>
      <c r="BC48" s="340"/>
    </row>
    <row r="49" spans="1:55" x14ac:dyDescent="0.3">
      <c r="A49" s="93">
        <v>44</v>
      </c>
      <c r="B49" s="74"/>
      <c r="C49" s="71"/>
      <c r="D49" s="71"/>
      <c r="E49" s="72"/>
      <c r="F49" s="75"/>
      <c r="G49" s="76"/>
      <c r="H49" s="76"/>
      <c r="I49" s="76"/>
      <c r="J49" s="76"/>
      <c r="K49" s="76"/>
      <c r="L49" s="77"/>
      <c r="M49" s="78"/>
      <c r="N49" s="76"/>
      <c r="O49" s="76"/>
      <c r="P49" s="76"/>
      <c r="Q49" s="76"/>
      <c r="R49" s="76"/>
      <c r="S49" s="77"/>
      <c r="T49" s="78"/>
      <c r="U49" s="76"/>
      <c r="V49" s="76"/>
      <c r="W49" s="76"/>
      <c r="X49" s="76"/>
      <c r="Y49" s="76"/>
      <c r="Z49" s="77"/>
      <c r="AA49" s="78"/>
      <c r="AB49" s="76"/>
      <c r="AC49" s="76"/>
      <c r="AD49" s="76"/>
      <c r="AE49" s="76"/>
      <c r="AF49" s="76"/>
      <c r="AG49" s="77"/>
      <c r="AH49" s="78"/>
      <c r="AI49" s="76"/>
      <c r="AJ49" s="76"/>
      <c r="AK49" s="76"/>
      <c r="AL49" s="76"/>
      <c r="AM49" s="76"/>
      <c r="AN49" s="77"/>
      <c r="AO49" s="331"/>
      <c r="AP49" s="332"/>
      <c r="AQ49" s="332"/>
      <c r="AR49" s="332"/>
      <c r="AS49" s="332"/>
      <c r="AT49" s="332"/>
      <c r="AU49" s="337"/>
      <c r="AV49" s="348">
        <f t="shared" si="1"/>
        <v>0</v>
      </c>
      <c r="AW49" s="158">
        <f t="shared" si="2"/>
        <v>0</v>
      </c>
      <c r="AX49" s="158">
        <f t="shared" si="3"/>
        <v>0</v>
      </c>
      <c r="AY49" s="158">
        <f t="shared" si="4"/>
        <v>0</v>
      </c>
      <c r="AZ49" s="158">
        <f t="shared" si="5"/>
        <v>0</v>
      </c>
      <c r="BA49" s="158">
        <f t="shared" si="6"/>
        <v>0</v>
      </c>
      <c r="BB49" s="349">
        <f t="shared" si="7"/>
        <v>0</v>
      </c>
      <c r="BC49" s="340"/>
    </row>
    <row r="50" spans="1:55" x14ac:dyDescent="0.3">
      <c r="A50" s="93">
        <v>45</v>
      </c>
      <c r="B50" s="74"/>
      <c r="C50" s="71"/>
      <c r="D50" s="71"/>
      <c r="E50" s="72"/>
      <c r="F50" s="75"/>
      <c r="G50" s="76"/>
      <c r="H50" s="76"/>
      <c r="I50" s="76"/>
      <c r="J50" s="76"/>
      <c r="K50" s="76"/>
      <c r="L50" s="77"/>
      <c r="M50" s="78"/>
      <c r="N50" s="76"/>
      <c r="O50" s="76"/>
      <c r="P50" s="76"/>
      <c r="Q50" s="76"/>
      <c r="R50" s="76"/>
      <c r="S50" s="77"/>
      <c r="T50" s="78"/>
      <c r="U50" s="76"/>
      <c r="V50" s="76"/>
      <c r="W50" s="76"/>
      <c r="X50" s="76"/>
      <c r="Y50" s="76"/>
      <c r="Z50" s="77"/>
      <c r="AA50" s="78"/>
      <c r="AB50" s="76"/>
      <c r="AC50" s="76"/>
      <c r="AD50" s="76"/>
      <c r="AE50" s="76"/>
      <c r="AF50" s="76"/>
      <c r="AG50" s="77"/>
      <c r="AH50" s="78"/>
      <c r="AI50" s="76"/>
      <c r="AJ50" s="76"/>
      <c r="AK50" s="76"/>
      <c r="AL50" s="76"/>
      <c r="AM50" s="76"/>
      <c r="AN50" s="77"/>
      <c r="AO50" s="331"/>
      <c r="AP50" s="332"/>
      <c r="AQ50" s="332"/>
      <c r="AR50" s="332"/>
      <c r="AS50" s="332"/>
      <c r="AT50" s="332"/>
      <c r="AU50" s="337"/>
      <c r="AV50" s="348">
        <f t="shared" si="1"/>
        <v>0</v>
      </c>
      <c r="AW50" s="158">
        <f t="shared" si="2"/>
        <v>0</v>
      </c>
      <c r="AX50" s="158">
        <f t="shared" si="3"/>
        <v>0</v>
      </c>
      <c r="AY50" s="158">
        <f t="shared" si="4"/>
        <v>0</v>
      </c>
      <c r="AZ50" s="158">
        <f t="shared" si="5"/>
        <v>0</v>
      </c>
      <c r="BA50" s="158">
        <f t="shared" si="6"/>
        <v>0</v>
      </c>
      <c r="BB50" s="349">
        <f t="shared" si="7"/>
        <v>0</v>
      </c>
      <c r="BC50" s="340"/>
    </row>
    <row r="51" spans="1:55" x14ac:dyDescent="0.3">
      <c r="A51" s="93">
        <v>46</v>
      </c>
      <c r="B51" s="74"/>
      <c r="C51" s="71"/>
      <c r="D51" s="71"/>
      <c r="E51" s="72"/>
      <c r="F51" s="75"/>
      <c r="G51" s="76"/>
      <c r="H51" s="76"/>
      <c r="I51" s="76"/>
      <c r="J51" s="76"/>
      <c r="K51" s="76"/>
      <c r="L51" s="77"/>
      <c r="M51" s="78"/>
      <c r="N51" s="76"/>
      <c r="O51" s="76"/>
      <c r="P51" s="76"/>
      <c r="Q51" s="76"/>
      <c r="R51" s="76"/>
      <c r="S51" s="77"/>
      <c r="T51" s="78"/>
      <c r="U51" s="76"/>
      <c r="V51" s="76"/>
      <c r="W51" s="76"/>
      <c r="X51" s="76"/>
      <c r="Y51" s="76"/>
      <c r="Z51" s="77"/>
      <c r="AA51" s="78"/>
      <c r="AB51" s="76"/>
      <c r="AC51" s="76"/>
      <c r="AD51" s="76"/>
      <c r="AE51" s="76"/>
      <c r="AF51" s="76"/>
      <c r="AG51" s="77"/>
      <c r="AH51" s="78"/>
      <c r="AI51" s="76"/>
      <c r="AJ51" s="76"/>
      <c r="AK51" s="76"/>
      <c r="AL51" s="76"/>
      <c r="AM51" s="76"/>
      <c r="AN51" s="77"/>
      <c r="AO51" s="331"/>
      <c r="AP51" s="332"/>
      <c r="AQ51" s="332"/>
      <c r="AR51" s="332"/>
      <c r="AS51" s="332"/>
      <c r="AT51" s="332"/>
      <c r="AU51" s="337"/>
      <c r="AV51" s="348">
        <f t="shared" si="1"/>
        <v>0</v>
      </c>
      <c r="AW51" s="158">
        <f t="shared" si="2"/>
        <v>0</v>
      </c>
      <c r="AX51" s="158">
        <f t="shared" si="3"/>
        <v>0</v>
      </c>
      <c r="AY51" s="158">
        <f t="shared" si="4"/>
        <v>0</v>
      </c>
      <c r="AZ51" s="158">
        <f t="shared" si="5"/>
        <v>0</v>
      </c>
      <c r="BA51" s="158">
        <f t="shared" si="6"/>
        <v>0</v>
      </c>
      <c r="BB51" s="349">
        <f t="shared" si="7"/>
        <v>0</v>
      </c>
      <c r="BC51" s="340"/>
    </row>
    <row r="52" spans="1:55" x14ac:dyDescent="0.3">
      <c r="A52" s="93">
        <v>47</v>
      </c>
      <c r="B52" s="74"/>
      <c r="C52" s="71"/>
      <c r="D52" s="71"/>
      <c r="E52" s="72"/>
      <c r="F52" s="75"/>
      <c r="G52" s="76"/>
      <c r="H52" s="76"/>
      <c r="I52" s="76"/>
      <c r="J52" s="76"/>
      <c r="K52" s="76"/>
      <c r="L52" s="77"/>
      <c r="M52" s="78"/>
      <c r="N52" s="76"/>
      <c r="O52" s="76"/>
      <c r="P52" s="76"/>
      <c r="Q52" s="76"/>
      <c r="R52" s="76"/>
      <c r="S52" s="77"/>
      <c r="T52" s="78"/>
      <c r="U52" s="76"/>
      <c r="V52" s="76"/>
      <c r="W52" s="76"/>
      <c r="X52" s="76"/>
      <c r="Y52" s="76"/>
      <c r="Z52" s="77"/>
      <c r="AA52" s="78"/>
      <c r="AB52" s="76"/>
      <c r="AC52" s="76"/>
      <c r="AD52" s="76"/>
      <c r="AE52" s="76"/>
      <c r="AF52" s="76"/>
      <c r="AG52" s="77"/>
      <c r="AH52" s="78"/>
      <c r="AI52" s="76"/>
      <c r="AJ52" s="76"/>
      <c r="AK52" s="76"/>
      <c r="AL52" s="76"/>
      <c r="AM52" s="76"/>
      <c r="AN52" s="77"/>
      <c r="AO52" s="331"/>
      <c r="AP52" s="332"/>
      <c r="AQ52" s="332"/>
      <c r="AR52" s="332"/>
      <c r="AS52" s="332"/>
      <c r="AT52" s="332"/>
      <c r="AU52" s="337"/>
      <c r="AV52" s="348">
        <f t="shared" si="1"/>
        <v>0</v>
      </c>
      <c r="AW52" s="158">
        <f t="shared" si="2"/>
        <v>0</v>
      </c>
      <c r="AX52" s="158">
        <f t="shared" si="3"/>
        <v>0</v>
      </c>
      <c r="AY52" s="158">
        <f t="shared" si="4"/>
        <v>0</v>
      </c>
      <c r="AZ52" s="158">
        <f t="shared" si="5"/>
        <v>0</v>
      </c>
      <c r="BA52" s="158">
        <f t="shared" si="6"/>
        <v>0</v>
      </c>
      <c r="BB52" s="349">
        <f t="shared" si="7"/>
        <v>0</v>
      </c>
      <c r="BC52" s="340"/>
    </row>
    <row r="53" spans="1:55" x14ac:dyDescent="0.3">
      <c r="A53" s="93">
        <v>48</v>
      </c>
      <c r="B53" s="74"/>
      <c r="C53" s="71"/>
      <c r="D53" s="71"/>
      <c r="E53" s="72"/>
      <c r="F53" s="75"/>
      <c r="G53" s="76"/>
      <c r="H53" s="76"/>
      <c r="I53" s="76"/>
      <c r="J53" s="76"/>
      <c r="K53" s="76"/>
      <c r="L53" s="77"/>
      <c r="M53" s="78"/>
      <c r="N53" s="76"/>
      <c r="O53" s="76"/>
      <c r="P53" s="76"/>
      <c r="Q53" s="76"/>
      <c r="R53" s="76"/>
      <c r="S53" s="77"/>
      <c r="T53" s="78"/>
      <c r="U53" s="76"/>
      <c r="V53" s="76"/>
      <c r="W53" s="76"/>
      <c r="X53" s="76"/>
      <c r="Y53" s="76"/>
      <c r="Z53" s="77"/>
      <c r="AA53" s="78"/>
      <c r="AB53" s="76"/>
      <c r="AC53" s="76"/>
      <c r="AD53" s="76"/>
      <c r="AE53" s="76"/>
      <c r="AF53" s="76"/>
      <c r="AG53" s="77"/>
      <c r="AH53" s="78"/>
      <c r="AI53" s="76"/>
      <c r="AJ53" s="76"/>
      <c r="AK53" s="76"/>
      <c r="AL53" s="76"/>
      <c r="AM53" s="76"/>
      <c r="AN53" s="77"/>
      <c r="AO53" s="331"/>
      <c r="AP53" s="332"/>
      <c r="AQ53" s="332"/>
      <c r="AR53" s="332"/>
      <c r="AS53" s="332"/>
      <c r="AT53" s="332"/>
      <c r="AU53" s="337"/>
      <c r="AV53" s="348">
        <f t="shared" si="1"/>
        <v>0</v>
      </c>
      <c r="AW53" s="158">
        <f t="shared" si="2"/>
        <v>0</v>
      </c>
      <c r="AX53" s="158">
        <f t="shared" si="3"/>
        <v>0</v>
      </c>
      <c r="AY53" s="158">
        <f t="shared" si="4"/>
        <v>0</v>
      </c>
      <c r="AZ53" s="158">
        <f t="shared" si="5"/>
        <v>0</v>
      </c>
      <c r="BA53" s="158">
        <f t="shared" si="6"/>
        <v>0</v>
      </c>
      <c r="BB53" s="349">
        <f t="shared" si="7"/>
        <v>0</v>
      </c>
      <c r="BC53" s="340"/>
    </row>
    <row r="54" spans="1:55" x14ac:dyDescent="0.3">
      <c r="A54" s="93">
        <v>49</v>
      </c>
      <c r="B54" s="74"/>
      <c r="C54" s="71"/>
      <c r="D54" s="71"/>
      <c r="E54" s="72"/>
      <c r="F54" s="75"/>
      <c r="G54" s="76"/>
      <c r="H54" s="76"/>
      <c r="I54" s="76"/>
      <c r="J54" s="76"/>
      <c r="K54" s="76"/>
      <c r="L54" s="77"/>
      <c r="M54" s="78"/>
      <c r="N54" s="76"/>
      <c r="O54" s="76"/>
      <c r="P54" s="76"/>
      <c r="Q54" s="76"/>
      <c r="R54" s="76"/>
      <c r="S54" s="77"/>
      <c r="T54" s="78"/>
      <c r="U54" s="76"/>
      <c r="V54" s="76"/>
      <c r="W54" s="76"/>
      <c r="X54" s="76"/>
      <c r="Y54" s="76"/>
      <c r="Z54" s="77"/>
      <c r="AA54" s="78"/>
      <c r="AB54" s="76"/>
      <c r="AC54" s="76"/>
      <c r="AD54" s="76"/>
      <c r="AE54" s="76"/>
      <c r="AF54" s="76"/>
      <c r="AG54" s="77"/>
      <c r="AH54" s="78"/>
      <c r="AI54" s="76"/>
      <c r="AJ54" s="76"/>
      <c r="AK54" s="76"/>
      <c r="AL54" s="76"/>
      <c r="AM54" s="76"/>
      <c r="AN54" s="77"/>
      <c r="AO54" s="331"/>
      <c r="AP54" s="332"/>
      <c r="AQ54" s="332"/>
      <c r="AR54" s="332"/>
      <c r="AS54" s="332"/>
      <c r="AT54" s="332"/>
      <c r="AU54" s="337"/>
      <c r="AV54" s="348">
        <f t="shared" si="1"/>
        <v>0</v>
      </c>
      <c r="AW54" s="158">
        <f t="shared" si="2"/>
        <v>0</v>
      </c>
      <c r="AX54" s="158">
        <f t="shared" si="3"/>
        <v>0</v>
      </c>
      <c r="AY54" s="158">
        <f t="shared" si="4"/>
        <v>0</v>
      </c>
      <c r="AZ54" s="158">
        <f t="shared" si="5"/>
        <v>0</v>
      </c>
      <c r="BA54" s="158">
        <f t="shared" si="6"/>
        <v>0</v>
      </c>
      <c r="BB54" s="349">
        <f t="shared" si="7"/>
        <v>0</v>
      </c>
      <c r="BC54" s="340"/>
    </row>
    <row r="55" spans="1:55" x14ac:dyDescent="0.3">
      <c r="A55" s="93">
        <v>50</v>
      </c>
      <c r="B55" s="74"/>
      <c r="C55" s="71"/>
      <c r="D55" s="71"/>
      <c r="E55" s="72"/>
      <c r="F55" s="75"/>
      <c r="G55" s="76"/>
      <c r="H55" s="76"/>
      <c r="I55" s="76"/>
      <c r="J55" s="76"/>
      <c r="K55" s="76"/>
      <c r="L55" s="77"/>
      <c r="M55" s="78"/>
      <c r="N55" s="76"/>
      <c r="O55" s="76"/>
      <c r="P55" s="76"/>
      <c r="Q55" s="76"/>
      <c r="R55" s="76"/>
      <c r="S55" s="77"/>
      <c r="T55" s="78"/>
      <c r="U55" s="76"/>
      <c r="V55" s="76"/>
      <c r="W55" s="76"/>
      <c r="X55" s="76"/>
      <c r="Y55" s="76"/>
      <c r="Z55" s="77"/>
      <c r="AA55" s="78"/>
      <c r="AB55" s="76"/>
      <c r="AC55" s="76"/>
      <c r="AD55" s="76"/>
      <c r="AE55" s="76"/>
      <c r="AF55" s="76"/>
      <c r="AG55" s="77"/>
      <c r="AH55" s="78"/>
      <c r="AI55" s="76"/>
      <c r="AJ55" s="76"/>
      <c r="AK55" s="76"/>
      <c r="AL55" s="76"/>
      <c r="AM55" s="76"/>
      <c r="AN55" s="77"/>
      <c r="AO55" s="331"/>
      <c r="AP55" s="332"/>
      <c r="AQ55" s="332"/>
      <c r="AR55" s="332"/>
      <c r="AS55" s="332"/>
      <c r="AT55" s="332"/>
      <c r="AU55" s="337"/>
      <c r="AV55" s="348">
        <f t="shared" si="1"/>
        <v>0</v>
      </c>
      <c r="AW55" s="158">
        <f t="shared" si="2"/>
        <v>0</v>
      </c>
      <c r="AX55" s="158">
        <f t="shared" si="3"/>
        <v>0</v>
      </c>
      <c r="AY55" s="158">
        <f t="shared" si="4"/>
        <v>0</v>
      </c>
      <c r="AZ55" s="158">
        <f t="shared" si="5"/>
        <v>0</v>
      </c>
      <c r="BA55" s="158">
        <f t="shared" si="6"/>
        <v>0</v>
      </c>
      <c r="BB55" s="349">
        <f t="shared" si="7"/>
        <v>0</v>
      </c>
      <c r="BC55" s="340"/>
    </row>
    <row r="56" spans="1:55" x14ac:dyDescent="0.3">
      <c r="A56" s="93">
        <v>51</v>
      </c>
      <c r="B56" s="74"/>
      <c r="C56" s="71"/>
      <c r="D56" s="71"/>
      <c r="E56" s="72"/>
      <c r="F56" s="75"/>
      <c r="G56" s="76"/>
      <c r="H56" s="76"/>
      <c r="I56" s="76"/>
      <c r="J56" s="76"/>
      <c r="K56" s="76"/>
      <c r="L56" s="77"/>
      <c r="M56" s="78"/>
      <c r="N56" s="76"/>
      <c r="O56" s="76"/>
      <c r="P56" s="76"/>
      <c r="Q56" s="76"/>
      <c r="R56" s="76"/>
      <c r="S56" s="77"/>
      <c r="T56" s="78"/>
      <c r="U56" s="76"/>
      <c r="V56" s="76"/>
      <c r="W56" s="76"/>
      <c r="X56" s="76"/>
      <c r="Y56" s="76"/>
      <c r="Z56" s="77"/>
      <c r="AA56" s="78"/>
      <c r="AB56" s="76"/>
      <c r="AC56" s="76"/>
      <c r="AD56" s="76"/>
      <c r="AE56" s="76"/>
      <c r="AF56" s="76"/>
      <c r="AG56" s="77"/>
      <c r="AH56" s="78"/>
      <c r="AI56" s="76"/>
      <c r="AJ56" s="76"/>
      <c r="AK56" s="76"/>
      <c r="AL56" s="76"/>
      <c r="AM56" s="76"/>
      <c r="AN56" s="77"/>
      <c r="AO56" s="331"/>
      <c r="AP56" s="332"/>
      <c r="AQ56" s="332"/>
      <c r="AR56" s="332"/>
      <c r="AS56" s="332"/>
      <c r="AT56" s="332"/>
      <c r="AU56" s="337"/>
      <c r="AV56" s="348">
        <f t="shared" si="1"/>
        <v>0</v>
      </c>
      <c r="AW56" s="158">
        <f t="shared" si="2"/>
        <v>0</v>
      </c>
      <c r="AX56" s="158">
        <f t="shared" si="3"/>
        <v>0</v>
      </c>
      <c r="AY56" s="158">
        <f t="shared" si="4"/>
        <v>0</v>
      </c>
      <c r="AZ56" s="158">
        <f t="shared" si="5"/>
        <v>0</v>
      </c>
      <c r="BA56" s="158">
        <f t="shared" si="6"/>
        <v>0</v>
      </c>
      <c r="BB56" s="349">
        <f t="shared" si="7"/>
        <v>0</v>
      </c>
      <c r="BC56" s="340"/>
    </row>
    <row r="57" spans="1:55" x14ac:dyDescent="0.3">
      <c r="A57" s="93">
        <v>52</v>
      </c>
      <c r="B57" s="74"/>
      <c r="C57" s="71"/>
      <c r="D57" s="71"/>
      <c r="E57" s="72"/>
      <c r="F57" s="75"/>
      <c r="G57" s="76"/>
      <c r="H57" s="76"/>
      <c r="I57" s="76"/>
      <c r="J57" s="76"/>
      <c r="K57" s="76"/>
      <c r="L57" s="77"/>
      <c r="M57" s="78"/>
      <c r="N57" s="76"/>
      <c r="O57" s="76"/>
      <c r="P57" s="76"/>
      <c r="Q57" s="76"/>
      <c r="R57" s="76"/>
      <c r="S57" s="77"/>
      <c r="T57" s="78"/>
      <c r="U57" s="76"/>
      <c r="V57" s="76"/>
      <c r="W57" s="76"/>
      <c r="X57" s="76"/>
      <c r="Y57" s="76"/>
      <c r="Z57" s="77"/>
      <c r="AA57" s="78"/>
      <c r="AB57" s="76"/>
      <c r="AC57" s="76"/>
      <c r="AD57" s="76"/>
      <c r="AE57" s="76"/>
      <c r="AF57" s="76"/>
      <c r="AG57" s="77"/>
      <c r="AH57" s="78"/>
      <c r="AI57" s="76"/>
      <c r="AJ57" s="76"/>
      <c r="AK57" s="76"/>
      <c r="AL57" s="76"/>
      <c r="AM57" s="76"/>
      <c r="AN57" s="77"/>
      <c r="AO57" s="331"/>
      <c r="AP57" s="332"/>
      <c r="AQ57" s="332"/>
      <c r="AR57" s="332"/>
      <c r="AS57" s="332"/>
      <c r="AT57" s="332"/>
      <c r="AU57" s="337"/>
      <c r="AV57" s="348">
        <f t="shared" si="1"/>
        <v>0</v>
      </c>
      <c r="AW57" s="158">
        <f t="shared" si="2"/>
        <v>0</v>
      </c>
      <c r="AX57" s="158">
        <f t="shared" si="3"/>
        <v>0</v>
      </c>
      <c r="AY57" s="158">
        <f t="shared" si="4"/>
        <v>0</v>
      </c>
      <c r="AZ57" s="158">
        <f t="shared" si="5"/>
        <v>0</v>
      </c>
      <c r="BA57" s="158">
        <f t="shared" si="6"/>
        <v>0</v>
      </c>
      <c r="BB57" s="349">
        <f t="shared" si="7"/>
        <v>0</v>
      </c>
      <c r="BC57" s="340"/>
    </row>
    <row r="58" spans="1:55" x14ac:dyDescent="0.3">
      <c r="A58" s="93">
        <v>53</v>
      </c>
      <c r="B58" s="74"/>
      <c r="C58" s="71"/>
      <c r="D58" s="71"/>
      <c r="E58" s="72"/>
      <c r="F58" s="75"/>
      <c r="G58" s="76"/>
      <c r="H58" s="76"/>
      <c r="I58" s="76"/>
      <c r="J58" s="76"/>
      <c r="K58" s="76"/>
      <c r="L58" s="77"/>
      <c r="M58" s="78"/>
      <c r="N58" s="76"/>
      <c r="O58" s="76"/>
      <c r="P58" s="76"/>
      <c r="Q58" s="76"/>
      <c r="R58" s="76"/>
      <c r="S58" s="77"/>
      <c r="T58" s="78"/>
      <c r="U58" s="76"/>
      <c r="V58" s="76"/>
      <c r="W58" s="76"/>
      <c r="X58" s="76"/>
      <c r="Y58" s="76"/>
      <c r="Z58" s="77"/>
      <c r="AA58" s="78"/>
      <c r="AB58" s="76"/>
      <c r="AC58" s="76"/>
      <c r="AD58" s="76"/>
      <c r="AE58" s="76"/>
      <c r="AF58" s="76"/>
      <c r="AG58" s="77"/>
      <c r="AH58" s="78"/>
      <c r="AI58" s="76"/>
      <c r="AJ58" s="76"/>
      <c r="AK58" s="76"/>
      <c r="AL58" s="76"/>
      <c r="AM58" s="76"/>
      <c r="AN58" s="77"/>
      <c r="AO58" s="331"/>
      <c r="AP58" s="332"/>
      <c r="AQ58" s="332"/>
      <c r="AR58" s="332"/>
      <c r="AS58" s="332"/>
      <c r="AT58" s="332"/>
      <c r="AU58" s="337"/>
      <c r="AV58" s="348">
        <f t="shared" si="1"/>
        <v>0</v>
      </c>
      <c r="AW58" s="158">
        <f t="shared" si="2"/>
        <v>0</v>
      </c>
      <c r="AX58" s="158">
        <f t="shared" si="3"/>
        <v>0</v>
      </c>
      <c r="AY58" s="158">
        <f t="shared" si="4"/>
        <v>0</v>
      </c>
      <c r="AZ58" s="158">
        <f t="shared" si="5"/>
        <v>0</v>
      </c>
      <c r="BA58" s="158">
        <f t="shared" si="6"/>
        <v>0</v>
      </c>
      <c r="BB58" s="349">
        <f t="shared" si="7"/>
        <v>0</v>
      </c>
      <c r="BC58" s="340"/>
    </row>
    <row r="59" spans="1:55" x14ac:dyDescent="0.3">
      <c r="A59" s="93">
        <v>54</v>
      </c>
      <c r="B59" s="74"/>
      <c r="C59" s="71"/>
      <c r="D59" s="71"/>
      <c r="E59" s="72"/>
      <c r="F59" s="75"/>
      <c r="G59" s="76"/>
      <c r="H59" s="76"/>
      <c r="I59" s="76"/>
      <c r="J59" s="76"/>
      <c r="K59" s="76"/>
      <c r="L59" s="77"/>
      <c r="M59" s="78"/>
      <c r="N59" s="76"/>
      <c r="O59" s="76"/>
      <c r="P59" s="76"/>
      <c r="Q59" s="76"/>
      <c r="R59" s="76"/>
      <c r="S59" s="77"/>
      <c r="T59" s="78"/>
      <c r="U59" s="76"/>
      <c r="V59" s="76"/>
      <c r="W59" s="76"/>
      <c r="X59" s="76"/>
      <c r="Y59" s="76"/>
      <c r="Z59" s="77"/>
      <c r="AA59" s="78"/>
      <c r="AB59" s="76"/>
      <c r="AC59" s="76"/>
      <c r="AD59" s="76"/>
      <c r="AE59" s="76"/>
      <c r="AF59" s="76"/>
      <c r="AG59" s="77"/>
      <c r="AH59" s="78"/>
      <c r="AI59" s="76"/>
      <c r="AJ59" s="76"/>
      <c r="AK59" s="76"/>
      <c r="AL59" s="76"/>
      <c r="AM59" s="76"/>
      <c r="AN59" s="77"/>
      <c r="AO59" s="331"/>
      <c r="AP59" s="332"/>
      <c r="AQ59" s="332"/>
      <c r="AR59" s="332"/>
      <c r="AS59" s="332"/>
      <c r="AT59" s="332"/>
      <c r="AU59" s="337"/>
      <c r="AV59" s="348">
        <f t="shared" si="1"/>
        <v>0</v>
      </c>
      <c r="AW59" s="158">
        <f t="shared" si="2"/>
        <v>0</v>
      </c>
      <c r="AX59" s="158">
        <f t="shared" si="3"/>
        <v>0</v>
      </c>
      <c r="AY59" s="158">
        <f t="shared" si="4"/>
        <v>0</v>
      </c>
      <c r="AZ59" s="158">
        <f t="shared" si="5"/>
        <v>0</v>
      </c>
      <c r="BA59" s="158">
        <f t="shared" si="6"/>
        <v>0</v>
      </c>
      <c r="BB59" s="349">
        <f t="shared" si="7"/>
        <v>0</v>
      </c>
      <c r="BC59" s="340"/>
    </row>
    <row r="60" spans="1:55" x14ac:dyDescent="0.3">
      <c r="A60" s="93">
        <v>55</v>
      </c>
      <c r="B60" s="74"/>
      <c r="C60" s="71"/>
      <c r="D60" s="71"/>
      <c r="E60" s="72"/>
      <c r="F60" s="75"/>
      <c r="G60" s="76"/>
      <c r="H60" s="76"/>
      <c r="I60" s="76"/>
      <c r="J60" s="76"/>
      <c r="K60" s="76"/>
      <c r="L60" s="77"/>
      <c r="M60" s="78"/>
      <c r="N60" s="76"/>
      <c r="O60" s="76"/>
      <c r="P60" s="76"/>
      <c r="Q60" s="76"/>
      <c r="R60" s="76"/>
      <c r="S60" s="77"/>
      <c r="T60" s="78"/>
      <c r="U60" s="76"/>
      <c r="V60" s="76"/>
      <c r="W60" s="76"/>
      <c r="X60" s="76"/>
      <c r="Y60" s="76"/>
      <c r="Z60" s="77"/>
      <c r="AA60" s="78"/>
      <c r="AB60" s="76"/>
      <c r="AC60" s="76"/>
      <c r="AD60" s="76"/>
      <c r="AE60" s="76"/>
      <c r="AF60" s="76"/>
      <c r="AG60" s="77"/>
      <c r="AH60" s="78"/>
      <c r="AI60" s="76"/>
      <c r="AJ60" s="76"/>
      <c r="AK60" s="76"/>
      <c r="AL60" s="76"/>
      <c r="AM60" s="76"/>
      <c r="AN60" s="77"/>
      <c r="AO60" s="331"/>
      <c r="AP60" s="332"/>
      <c r="AQ60" s="332"/>
      <c r="AR60" s="332"/>
      <c r="AS60" s="332"/>
      <c r="AT60" s="332"/>
      <c r="AU60" s="337"/>
      <c r="AV60" s="348">
        <f t="shared" si="1"/>
        <v>0</v>
      </c>
      <c r="AW60" s="158">
        <f t="shared" si="2"/>
        <v>0</v>
      </c>
      <c r="AX60" s="158">
        <f t="shared" si="3"/>
        <v>0</v>
      </c>
      <c r="AY60" s="158">
        <f t="shared" si="4"/>
        <v>0</v>
      </c>
      <c r="AZ60" s="158">
        <f t="shared" si="5"/>
        <v>0</v>
      </c>
      <c r="BA60" s="158">
        <f t="shared" si="6"/>
        <v>0</v>
      </c>
      <c r="BB60" s="349">
        <f t="shared" si="7"/>
        <v>0</v>
      </c>
      <c r="BC60" s="340"/>
    </row>
    <row r="61" spans="1:55" x14ac:dyDescent="0.3">
      <c r="A61" s="93">
        <v>56</v>
      </c>
      <c r="B61" s="74"/>
      <c r="C61" s="71"/>
      <c r="D61" s="71"/>
      <c r="E61" s="72"/>
      <c r="F61" s="75"/>
      <c r="G61" s="76"/>
      <c r="H61" s="76"/>
      <c r="I61" s="76"/>
      <c r="J61" s="76"/>
      <c r="K61" s="76"/>
      <c r="L61" s="77"/>
      <c r="M61" s="78"/>
      <c r="N61" s="76"/>
      <c r="O61" s="76"/>
      <c r="P61" s="76"/>
      <c r="Q61" s="76"/>
      <c r="R61" s="76"/>
      <c r="S61" s="77"/>
      <c r="T61" s="78"/>
      <c r="U61" s="76"/>
      <c r="V61" s="76"/>
      <c r="W61" s="76"/>
      <c r="X61" s="76"/>
      <c r="Y61" s="76"/>
      <c r="Z61" s="77"/>
      <c r="AA61" s="78"/>
      <c r="AB61" s="76"/>
      <c r="AC61" s="76"/>
      <c r="AD61" s="76"/>
      <c r="AE61" s="76"/>
      <c r="AF61" s="76"/>
      <c r="AG61" s="77"/>
      <c r="AH61" s="78"/>
      <c r="AI61" s="76"/>
      <c r="AJ61" s="76"/>
      <c r="AK61" s="76"/>
      <c r="AL61" s="76"/>
      <c r="AM61" s="76"/>
      <c r="AN61" s="77"/>
      <c r="AO61" s="331"/>
      <c r="AP61" s="332"/>
      <c r="AQ61" s="332"/>
      <c r="AR61" s="332"/>
      <c r="AS61" s="332"/>
      <c r="AT61" s="332"/>
      <c r="AU61" s="337"/>
      <c r="AV61" s="348">
        <f t="shared" si="1"/>
        <v>0</v>
      </c>
      <c r="AW61" s="158">
        <f t="shared" si="2"/>
        <v>0</v>
      </c>
      <c r="AX61" s="158">
        <f t="shared" si="3"/>
        <v>0</v>
      </c>
      <c r="AY61" s="158">
        <f t="shared" si="4"/>
        <v>0</v>
      </c>
      <c r="AZ61" s="158">
        <f t="shared" si="5"/>
        <v>0</v>
      </c>
      <c r="BA61" s="158">
        <f t="shared" si="6"/>
        <v>0</v>
      </c>
      <c r="BB61" s="349">
        <f t="shared" si="7"/>
        <v>0</v>
      </c>
      <c r="BC61" s="340"/>
    </row>
    <row r="62" spans="1:55" x14ac:dyDescent="0.3">
      <c r="A62" s="93">
        <v>57</v>
      </c>
      <c r="B62" s="74"/>
      <c r="C62" s="71"/>
      <c r="D62" s="71"/>
      <c r="E62" s="72"/>
      <c r="F62" s="75"/>
      <c r="G62" s="76"/>
      <c r="H62" s="76"/>
      <c r="I62" s="76"/>
      <c r="J62" s="76"/>
      <c r="K62" s="76"/>
      <c r="L62" s="77"/>
      <c r="M62" s="78"/>
      <c r="N62" s="76"/>
      <c r="O62" s="76"/>
      <c r="P62" s="76"/>
      <c r="Q62" s="76"/>
      <c r="R62" s="76"/>
      <c r="S62" s="77"/>
      <c r="T62" s="78"/>
      <c r="U62" s="76"/>
      <c r="V62" s="76"/>
      <c r="W62" s="76"/>
      <c r="X62" s="76"/>
      <c r="Y62" s="76"/>
      <c r="Z62" s="77"/>
      <c r="AA62" s="78"/>
      <c r="AB62" s="76"/>
      <c r="AC62" s="76"/>
      <c r="AD62" s="76"/>
      <c r="AE62" s="76"/>
      <c r="AF62" s="76"/>
      <c r="AG62" s="77"/>
      <c r="AH62" s="78"/>
      <c r="AI62" s="76"/>
      <c r="AJ62" s="76"/>
      <c r="AK62" s="76"/>
      <c r="AL62" s="76"/>
      <c r="AM62" s="76"/>
      <c r="AN62" s="77"/>
      <c r="AO62" s="331"/>
      <c r="AP62" s="332"/>
      <c r="AQ62" s="332"/>
      <c r="AR62" s="332"/>
      <c r="AS62" s="332"/>
      <c r="AT62" s="332"/>
      <c r="AU62" s="337"/>
      <c r="AV62" s="348">
        <f t="shared" si="1"/>
        <v>0</v>
      </c>
      <c r="AW62" s="158">
        <f t="shared" si="2"/>
        <v>0</v>
      </c>
      <c r="AX62" s="158">
        <f t="shared" si="3"/>
        <v>0</v>
      </c>
      <c r="AY62" s="158">
        <f t="shared" si="4"/>
        <v>0</v>
      </c>
      <c r="AZ62" s="158">
        <f t="shared" si="5"/>
        <v>0</v>
      </c>
      <c r="BA62" s="158">
        <f t="shared" si="6"/>
        <v>0</v>
      </c>
      <c r="BB62" s="349">
        <f t="shared" si="7"/>
        <v>0</v>
      </c>
      <c r="BC62" s="340"/>
    </row>
    <row r="63" spans="1:55" x14ac:dyDescent="0.3">
      <c r="A63" s="93">
        <v>58</v>
      </c>
      <c r="B63" s="74"/>
      <c r="C63" s="71"/>
      <c r="D63" s="71"/>
      <c r="E63" s="72"/>
      <c r="F63" s="75"/>
      <c r="G63" s="76"/>
      <c r="H63" s="76"/>
      <c r="I63" s="76"/>
      <c r="J63" s="76"/>
      <c r="K63" s="76"/>
      <c r="L63" s="77"/>
      <c r="M63" s="78"/>
      <c r="N63" s="76"/>
      <c r="O63" s="76"/>
      <c r="P63" s="76"/>
      <c r="Q63" s="76"/>
      <c r="R63" s="76"/>
      <c r="S63" s="77"/>
      <c r="T63" s="78"/>
      <c r="U63" s="76"/>
      <c r="V63" s="76"/>
      <c r="W63" s="76"/>
      <c r="X63" s="76"/>
      <c r="Y63" s="76"/>
      <c r="Z63" s="77"/>
      <c r="AA63" s="78"/>
      <c r="AB63" s="76"/>
      <c r="AC63" s="76"/>
      <c r="AD63" s="76"/>
      <c r="AE63" s="76"/>
      <c r="AF63" s="76"/>
      <c r="AG63" s="77"/>
      <c r="AH63" s="78"/>
      <c r="AI63" s="76"/>
      <c r="AJ63" s="76"/>
      <c r="AK63" s="76"/>
      <c r="AL63" s="76"/>
      <c r="AM63" s="76"/>
      <c r="AN63" s="77"/>
      <c r="AO63" s="331"/>
      <c r="AP63" s="332"/>
      <c r="AQ63" s="332"/>
      <c r="AR63" s="332"/>
      <c r="AS63" s="332"/>
      <c r="AT63" s="332"/>
      <c r="AU63" s="337"/>
      <c r="AV63" s="348">
        <f t="shared" si="1"/>
        <v>0</v>
      </c>
      <c r="AW63" s="158">
        <f t="shared" si="2"/>
        <v>0</v>
      </c>
      <c r="AX63" s="158">
        <f t="shared" si="3"/>
        <v>0</v>
      </c>
      <c r="AY63" s="158">
        <f t="shared" si="4"/>
        <v>0</v>
      </c>
      <c r="AZ63" s="158">
        <f t="shared" si="5"/>
        <v>0</v>
      </c>
      <c r="BA63" s="158">
        <f t="shared" si="6"/>
        <v>0</v>
      </c>
      <c r="BB63" s="349">
        <f t="shared" si="7"/>
        <v>0</v>
      </c>
      <c r="BC63" s="340"/>
    </row>
    <row r="64" spans="1:55" x14ac:dyDescent="0.3">
      <c r="A64" s="93">
        <v>59</v>
      </c>
      <c r="B64" s="74"/>
      <c r="C64" s="71"/>
      <c r="D64" s="71"/>
      <c r="E64" s="72"/>
      <c r="F64" s="75"/>
      <c r="G64" s="76"/>
      <c r="H64" s="76"/>
      <c r="I64" s="76"/>
      <c r="J64" s="76"/>
      <c r="K64" s="76"/>
      <c r="L64" s="77"/>
      <c r="M64" s="78"/>
      <c r="N64" s="76"/>
      <c r="O64" s="76"/>
      <c r="P64" s="76"/>
      <c r="Q64" s="76"/>
      <c r="R64" s="76"/>
      <c r="S64" s="77"/>
      <c r="T64" s="78"/>
      <c r="U64" s="76"/>
      <c r="V64" s="76"/>
      <c r="W64" s="76"/>
      <c r="X64" s="76"/>
      <c r="Y64" s="76"/>
      <c r="Z64" s="77"/>
      <c r="AA64" s="78"/>
      <c r="AB64" s="76"/>
      <c r="AC64" s="76"/>
      <c r="AD64" s="76"/>
      <c r="AE64" s="76"/>
      <c r="AF64" s="76"/>
      <c r="AG64" s="77"/>
      <c r="AH64" s="78"/>
      <c r="AI64" s="76"/>
      <c r="AJ64" s="76"/>
      <c r="AK64" s="76"/>
      <c r="AL64" s="76"/>
      <c r="AM64" s="76"/>
      <c r="AN64" s="77"/>
      <c r="AO64" s="331"/>
      <c r="AP64" s="332"/>
      <c r="AQ64" s="332"/>
      <c r="AR64" s="332"/>
      <c r="AS64" s="332"/>
      <c r="AT64" s="332"/>
      <c r="AU64" s="337"/>
      <c r="AV64" s="348">
        <f t="shared" si="1"/>
        <v>0</v>
      </c>
      <c r="AW64" s="158">
        <f t="shared" si="2"/>
        <v>0</v>
      </c>
      <c r="AX64" s="158">
        <f t="shared" si="3"/>
        <v>0</v>
      </c>
      <c r="AY64" s="158">
        <f t="shared" si="4"/>
        <v>0</v>
      </c>
      <c r="AZ64" s="158">
        <f t="shared" si="5"/>
        <v>0</v>
      </c>
      <c r="BA64" s="158">
        <f t="shared" si="6"/>
        <v>0</v>
      </c>
      <c r="BB64" s="349">
        <f t="shared" si="7"/>
        <v>0</v>
      </c>
      <c r="BC64" s="340"/>
    </row>
    <row r="65" spans="1:55" x14ac:dyDescent="0.3">
      <c r="A65" s="93">
        <v>60</v>
      </c>
      <c r="B65" s="74"/>
      <c r="C65" s="71"/>
      <c r="D65" s="71"/>
      <c r="E65" s="72"/>
      <c r="F65" s="75"/>
      <c r="G65" s="76"/>
      <c r="H65" s="76"/>
      <c r="I65" s="76"/>
      <c r="J65" s="76"/>
      <c r="K65" s="76"/>
      <c r="L65" s="77"/>
      <c r="M65" s="78"/>
      <c r="N65" s="76"/>
      <c r="O65" s="76"/>
      <c r="P65" s="76"/>
      <c r="Q65" s="76"/>
      <c r="R65" s="76"/>
      <c r="S65" s="77"/>
      <c r="T65" s="78"/>
      <c r="U65" s="76"/>
      <c r="V65" s="76"/>
      <c r="W65" s="76"/>
      <c r="X65" s="76"/>
      <c r="Y65" s="76"/>
      <c r="Z65" s="77"/>
      <c r="AA65" s="78"/>
      <c r="AB65" s="76"/>
      <c r="AC65" s="76"/>
      <c r="AD65" s="76"/>
      <c r="AE65" s="76"/>
      <c r="AF65" s="76"/>
      <c r="AG65" s="77"/>
      <c r="AH65" s="78"/>
      <c r="AI65" s="76"/>
      <c r="AJ65" s="76"/>
      <c r="AK65" s="76"/>
      <c r="AL65" s="76"/>
      <c r="AM65" s="76"/>
      <c r="AN65" s="77"/>
      <c r="AO65" s="331"/>
      <c r="AP65" s="332"/>
      <c r="AQ65" s="332"/>
      <c r="AR65" s="332"/>
      <c r="AS65" s="332"/>
      <c r="AT65" s="332"/>
      <c r="AU65" s="337"/>
      <c r="AV65" s="348">
        <f t="shared" si="1"/>
        <v>0</v>
      </c>
      <c r="AW65" s="158">
        <f t="shared" si="2"/>
        <v>0</v>
      </c>
      <c r="AX65" s="158">
        <f t="shared" si="3"/>
        <v>0</v>
      </c>
      <c r="AY65" s="158">
        <f t="shared" si="4"/>
        <v>0</v>
      </c>
      <c r="AZ65" s="158">
        <f t="shared" si="5"/>
        <v>0</v>
      </c>
      <c r="BA65" s="158">
        <f t="shared" si="6"/>
        <v>0</v>
      </c>
      <c r="BB65" s="349">
        <f t="shared" si="7"/>
        <v>0</v>
      </c>
      <c r="BC65" s="340"/>
    </row>
    <row r="66" spans="1:55" x14ac:dyDescent="0.3">
      <c r="A66" s="93">
        <v>61</v>
      </c>
      <c r="B66" s="74"/>
      <c r="C66" s="71"/>
      <c r="D66" s="71"/>
      <c r="E66" s="72"/>
      <c r="F66" s="75"/>
      <c r="G66" s="76"/>
      <c r="H66" s="76"/>
      <c r="I66" s="76"/>
      <c r="J66" s="76"/>
      <c r="K66" s="76"/>
      <c r="L66" s="77"/>
      <c r="M66" s="78"/>
      <c r="N66" s="76"/>
      <c r="O66" s="76"/>
      <c r="P66" s="76"/>
      <c r="Q66" s="76"/>
      <c r="R66" s="76"/>
      <c r="S66" s="77"/>
      <c r="T66" s="78"/>
      <c r="U66" s="76"/>
      <c r="V66" s="76"/>
      <c r="W66" s="76"/>
      <c r="X66" s="76"/>
      <c r="Y66" s="76"/>
      <c r="Z66" s="77"/>
      <c r="AA66" s="78"/>
      <c r="AB66" s="76"/>
      <c r="AC66" s="76"/>
      <c r="AD66" s="76"/>
      <c r="AE66" s="76"/>
      <c r="AF66" s="76"/>
      <c r="AG66" s="77"/>
      <c r="AH66" s="78"/>
      <c r="AI66" s="76"/>
      <c r="AJ66" s="76"/>
      <c r="AK66" s="76"/>
      <c r="AL66" s="76"/>
      <c r="AM66" s="76"/>
      <c r="AN66" s="77"/>
      <c r="AO66" s="331"/>
      <c r="AP66" s="332"/>
      <c r="AQ66" s="332"/>
      <c r="AR66" s="332"/>
      <c r="AS66" s="332"/>
      <c r="AT66" s="332"/>
      <c r="AU66" s="337"/>
      <c r="AV66" s="348">
        <f t="shared" si="1"/>
        <v>0</v>
      </c>
      <c r="AW66" s="158">
        <f t="shared" si="2"/>
        <v>0</v>
      </c>
      <c r="AX66" s="158">
        <f t="shared" si="3"/>
        <v>0</v>
      </c>
      <c r="AY66" s="158">
        <f t="shared" si="4"/>
        <v>0</v>
      </c>
      <c r="AZ66" s="158">
        <f t="shared" si="5"/>
        <v>0</v>
      </c>
      <c r="BA66" s="158">
        <f t="shared" si="6"/>
        <v>0</v>
      </c>
      <c r="BB66" s="349">
        <f t="shared" si="7"/>
        <v>0</v>
      </c>
      <c r="BC66" s="340"/>
    </row>
    <row r="67" spans="1:55" x14ac:dyDescent="0.3">
      <c r="A67" s="93">
        <v>62</v>
      </c>
      <c r="B67" s="74"/>
      <c r="C67" s="71"/>
      <c r="D67" s="71"/>
      <c r="E67" s="72"/>
      <c r="F67" s="75"/>
      <c r="G67" s="76"/>
      <c r="H67" s="76"/>
      <c r="I67" s="76"/>
      <c r="J67" s="76"/>
      <c r="K67" s="76"/>
      <c r="L67" s="77"/>
      <c r="M67" s="78"/>
      <c r="N67" s="76"/>
      <c r="O67" s="76"/>
      <c r="P67" s="76"/>
      <c r="Q67" s="76"/>
      <c r="R67" s="76"/>
      <c r="S67" s="77"/>
      <c r="T67" s="78"/>
      <c r="U67" s="76"/>
      <c r="V67" s="76"/>
      <c r="W67" s="76"/>
      <c r="X67" s="76"/>
      <c r="Y67" s="76"/>
      <c r="Z67" s="77"/>
      <c r="AA67" s="78"/>
      <c r="AB67" s="76"/>
      <c r="AC67" s="76"/>
      <c r="AD67" s="76"/>
      <c r="AE67" s="76"/>
      <c r="AF67" s="76"/>
      <c r="AG67" s="77"/>
      <c r="AH67" s="78"/>
      <c r="AI67" s="76"/>
      <c r="AJ67" s="76"/>
      <c r="AK67" s="76"/>
      <c r="AL67" s="76"/>
      <c r="AM67" s="76"/>
      <c r="AN67" s="77"/>
      <c r="AO67" s="331"/>
      <c r="AP67" s="332"/>
      <c r="AQ67" s="332"/>
      <c r="AR67" s="332"/>
      <c r="AS67" s="332"/>
      <c r="AT67" s="332"/>
      <c r="AU67" s="337"/>
      <c r="AV67" s="348">
        <f t="shared" si="1"/>
        <v>0</v>
      </c>
      <c r="AW67" s="158">
        <f t="shared" si="2"/>
        <v>0</v>
      </c>
      <c r="AX67" s="158">
        <f t="shared" si="3"/>
        <v>0</v>
      </c>
      <c r="AY67" s="158">
        <f t="shared" si="4"/>
        <v>0</v>
      </c>
      <c r="AZ67" s="158">
        <f t="shared" si="5"/>
        <v>0</v>
      </c>
      <c r="BA67" s="158">
        <f t="shared" si="6"/>
        <v>0</v>
      </c>
      <c r="BB67" s="349">
        <f t="shared" si="7"/>
        <v>0</v>
      </c>
      <c r="BC67" s="340"/>
    </row>
    <row r="68" spans="1:55" x14ac:dyDescent="0.3">
      <c r="A68" s="93">
        <v>63</v>
      </c>
      <c r="B68" s="74"/>
      <c r="C68" s="71"/>
      <c r="D68" s="71"/>
      <c r="E68" s="72"/>
      <c r="F68" s="75"/>
      <c r="G68" s="76"/>
      <c r="H68" s="76"/>
      <c r="I68" s="76"/>
      <c r="J68" s="76"/>
      <c r="K68" s="76"/>
      <c r="L68" s="77"/>
      <c r="M68" s="78"/>
      <c r="N68" s="76"/>
      <c r="O68" s="76"/>
      <c r="P68" s="76"/>
      <c r="Q68" s="76"/>
      <c r="R68" s="76"/>
      <c r="S68" s="77"/>
      <c r="T68" s="78"/>
      <c r="U68" s="76"/>
      <c r="V68" s="76"/>
      <c r="W68" s="76"/>
      <c r="X68" s="76"/>
      <c r="Y68" s="76"/>
      <c r="Z68" s="77"/>
      <c r="AA68" s="78"/>
      <c r="AB68" s="76"/>
      <c r="AC68" s="76"/>
      <c r="AD68" s="76"/>
      <c r="AE68" s="76"/>
      <c r="AF68" s="76"/>
      <c r="AG68" s="77"/>
      <c r="AH68" s="78"/>
      <c r="AI68" s="76"/>
      <c r="AJ68" s="76"/>
      <c r="AK68" s="76"/>
      <c r="AL68" s="76"/>
      <c r="AM68" s="76"/>
      <c r="AN68" s="77"/>
      <c r="AO68" s="331"/>
      <c r="AP68" s="332"/>
      <c r="AQ68" s="332"/>
      <c r="AR68" s="332"/>
      <c r="AS68" s="332"/>
      <c r="AT68" s="332"/>
      <c r="AU68" s="337"/>
      <c r="AV68" s="348">
        <f t="shared" si="1"/>
        <v>0</v>
      </c>
      <c r="AW68" s="158">
        <f t="shared" si="2"/>
        <v>0</v>
      </c>
      <c r="AX68" s="158">
        <f t="shared" si="3"/>
        <v>0</v>
      </c>
      <c r="AY68" s="158">
        <f t="shared" si="4"/>
        <v>0</v>
      </c>
      <c r="AZ68" s="158">
        <f t="shared" si="5"/>
        <v>0</v>
      </c>
      <c r="BA68" s="158">
        <f t="shared" si="6"/>
        <v>0</v>
      </c>
      <c r="BB68" s="349">
        <f t="shared" si="7"/>
        <v>0</v>
      </c>
      <c r="BC68" s="340"/>
    </row>
    <row r="69" spans="1:55" x14ac:dyDescent="0.3">
      <c r="A69" s="93">
        <v>64</v>
      </c>
      <c r="B69" s="74"/>
      <c r="C69" s="71"/>
      <c r="D69" s="71"/>
      <c r="E69" s="72"/>
      <c r="F69" s="75"/>
      <c r="G69" s="76"/>
      <c r="H69" s="76"/>
      <c r="I69" s="76"/>
      <c r="J69" s="76"/>
      <c r="K69" s="76"/>
      <c r="L69" s="77"/>
      <c r="M69" s="78"/>
      <c r="N69" s="76"/>
      <c r="O69" s="76"/>
      <c r="P69" s="76"/>
      <c r="Q69" s="76"/>
      <c r="R69" s="76"/>
      <c r="S69" s="77"/>
      <c r="T69" s="78"/>
      <c r="U69" s="76"/>
      <c r="V69" s="76"/>
      <c r="W69" s="76"/>
      <c r="X69" s="76"/>
      <c r="Y69" s="76"/>
      <c r="Z69" s="77"/>
      <c r="AA69" s="78"/>
      <c r="AB69" s="76"/>
      <c r="AC69" s="76"/>
      <c r="AD69" s="76"/>
      <c r="AE69" s="76"/>
      <c r="AF69" s="76"/>
      <c r="AG69" s="77"/>
      <c r="AH69" s="78"/>
      <c r="AI69" s="76"/>
      <c r="AJ69" s="76"/>
      <c r="AK69" s="76"/>
      <c r="AL69" s="76"/>
      <c r="AM69" s="76"/>
      <c r="AN69" s="77"/>
      <c r="AO69" s="331"/>
      <c r="AP69" s="332"/>
      <c r="AQ69" s="332"/>
      <c r="AR69" s="332"/>
      <c r="AS69" s="332"/>
      <c r="AT69" s="332"/>
      <c r="AU69" s="337"/>
      <c r="AV69" s="348">
        <f t="shared" si="1"/>
        <v>0</v>
      </c>
      <c r="AW69" s="158">
        <f t="shared" si="2"/>
        <v>0</v>
      </c>
      <c r="AX69" s="158">
        <f t="shared" si="3"/>
        <v>0</v>
      </c>
      <c r="AY69" s="158">
        <f t="shared" si="4"/>
        <v>0</v>
      </c>
      <c r="AZ69" s="158">
        <f t="shared" si="5"/>
        <v>0</v>
      </c>
      <c r="BA69" s="158">
        <f t="shared" si="6"/>
        <v>0</v>
      </c>
      <c r="BB69" s="349">
        <f t="shared" si="7"/>
        <v>0</v>
      </c>
      <c r="BC69" s="340"/>
    </row>
    <row r="70" spans="1:55" x14ac:dyDescent="0.3">
      <c r="A70" s="93">
        <v>65</v>
      </c>
      <c r="B70" s="74"/>
      <c r="C70" s="71"/>
      <c r="D70" s="71"/>
      <c r="E70" s="72"/>
      <c r="F70" s="75"/>
      <c r="G70" s="76"/>
      <c r="H70" s="76"/>
      <c r="I70" s="76"/>
      <c r="J70" s="76"/>
      <c r="K70" s="76"/>
      <c r="L70" s="77"/>
      <c r="M70" s="78"/>
      <c r="N70" s="76"/>
      <c r="O70" s="76"/>
      <c r="P70" s="76"/>
      <c r="Q70" s="76"/>
      <c r="R70" s="76"/>
      <c r="S70" s="77"/>
      <c r="T70" s="78"/>
      <c r="U70" s="76"/>
      <c r="V70" s="76"/>
      <c r="W70" s="76"/>
      <c r="X70" s="76"/>
      <c r="Y70" s="76"/>
      <c r="Z70" s="77"/>
      <c r="AA70" s="78"/>
      <c r="AB70" s="76"/>
      <c r="AC70" s="76"/>
      <c r="AD70" s="76"/>
      <c r="AE70" s="76"/>
      <c r="AF70" s="76"/>
      <c r="AG70" s="77"/>
      <c r="AH70" s="78"/>
      <c r="AI70" s="76"/>
      <c r="AJ70" s="76"/>
      <c r="AK70" s="76"/>
      <c r="AL70" s="76"/>
      <c r="AM70" s="76"/>
      <c r="AN70" s="77"/>
      <c r="AO70" s="331"/>
      <c r="AP70" s="332"/>
      <c r="AQ70" s="332"/>
      <c r="AR70" s="332"/>
      <c r="AS70" s="332"/>
      <c r="AT70" s="332"/>
      <c r="AU70" s="337"/>
      <c r="AV70" s="348">
        <f t="shared" si="1"/>
        <v>0</v>
      </c>
      <c r="AW70" s="158">
        <f t="shared" si="2"/>
        <v>0</v>
      </c>
      <c r="AX70" s="158">
        <f t="shared" si="3"/>
        <v>0</v>
      </c>
      <c r="AY70" s="158">
        <f t="shared" si="4"/>
        <v>0</v>
      </c>
      <c r="AZ70" s="158">
        <f t="shared" si="5"/>
        <v>0</v>
      </c>
      <c r="BA70" s="158">
        <f t="shared" si="6"/>
        <v>0</v>
      </c>
      <c r="BB70" s="349">
        <f t="shared" si="7"/>
        <v>0</v>
      </c>
      <c r="BC70" s="340"/>
    </row>
    <row r="71" spans="1:55" x14ac:dyDescent="0.3">
      <c r="A71" s="93">
        <v>66</v>
      </c>
      <c r="B71" s="74"/>
      <c r="C71" s="71"/>
      <c r="D71" s="71"/>
      <c r="E71" s="72"/>
      <c r="F71" s="75"/>
      <c r="G71" s="76"/>
      <c r="H71" s="76"/>
      <c r="I71" s="76"/>
      <c r="J71" s="76"/>
      <c r="K71" s="76"/>
      <c r="L71" s="77"/>
      <c r="M71" s="78"/>
      <c r="N71" s="76"/>
      <c r="O71" s="76"/>
      <c r="P71" s="76"/>
      <c r="Q71" s="76"/>
      <c r="R71" s="76"/>
      <c r="S71" s="77"/>
      <c r="T71" s="78"/>
      <c r="U71" s="76"/>
      <c r="V71" s="76"/>
      <c r="W71" s="76"/>
      <c r="X71" s="76"/>
      <c r="Y71" s="76"/>
      <c r="Z71" s="77"/>
      <c r="AA71" s="78"/>
      <c r="AB71" s="76"/>
      <c r="AC71" s="76"/>
      <c r="AD71" s="76"/>
      <c r="AE71" s="76"/>
      <c r="AF71" s="76"/>
      <c r="AG71" s="77"/>
      <c r="AH71" s="78"/>
      <c r="AI71" s="76"/>
      <c r="AJ71" s="76"/>
      <c r="AK71" s="76"/>
      <c r="AL71" s="76"/>
      <c r="AM71" s="76"/>
      <c r="AN71" s="77"/>
      <c r="AO71" s="331"/>
      <c r="AP71" s="332"/>
      <c r="AQ71" s="332"/>
      <c r="AR71" s="332"/>
      <c r="AS71" s="332"/>
      <c r="AT71" s="332"/>
      <c r="AU71" s="337"/>
      <c r="AV71" s="348">
        <f t="shared" ref="AV71:AV105" si="8">SUM(F71,M71,T71,AA71,AH71)</f>
        <v>0</v>
      </c>
      <c r="AW71" s="158">
        <f t="shared" ref="AW71:AW105" si="9">SUM(G71,N71,U71,AB71,AI71)</f>
        <v>0</v>
      </c>
      <c r="AX71" s="158">
        <f t="shared" ref="AX71:AX105" si="10">SUM(H71,O71,V71,AC71,AJ71)</f>
        <v>0</v>
      </c>
      <c r="AY71" s="158">
        <f t="shared" ref="AY71:AY105" si="11">SUM(I71,P71,W71,AD71,AK71)</f>
        <v>0</v>
      </c>
      <c r="AZ71" s="158">
        <f t="shared" ref="AZ71:AZ105" si="12">SUM(J71,Q71,X71,AE71,AL71)</f>
        <v>0</v>
      </c>
      <c r="BA71" s="158">
        <f t="shared" ref="BA71:BA105" si="13">SUM(K71,R71,Y71,AF71,AM71)</f>
        <v>0</v>
      </c>
      <c r="BB71" s="349">
        <f t="shared" ref="BB71:BB105" si="14">SUM(L71,S71,Z71,AG71,AN71)</f>
        <v>0</v>
      </c>
      <c r="BC71" s="340"/>
    </row>
    <row r="72" spans="1:55" x14ac:dyDescent="0.3">
      <c r="A72" s="93">
        <v>67</v>
      </c>
      <c r="B72" s="74"/>
      <c r="C72" s="71"/>
      <c r="D72" s="71"/>
      <c r="E72" s="72"/>
      <c r="F72" s="75"/>
      <c r="G72" s="76"/>
      <c r="H72" s="76"/>
      <c r="I72" s="76"/>
      <c r="J72" s="76"/>
      <c r="K72" s="76"/>
      <c r="L72" s="77"/>
      <c r="M72" s="78"/>
      <c r="N72" s="76"/>
      <c r="O72" s="76"/>
      <c r="P72" s="76"/>
      <c r="Q72" s="76"/>
      <c r="R72" s="76"/>
      <c r="S72" s="77"/>
      <c r="T72" s="78"/>
      <c r="U72" s="76"/>
      <c r="V72" s="76"/>
      <c r="W72" s="76"/>
      <c r="X72" s="76"/>
      <c r="Y72" s="76"/>
      <c r="Z72" s="77"/>
      <c r="AA72" s="78"/>
      <c r="AB72" s="76"/>
      <c r="AC72" s="76"/>
      <c r="AD72" s="76"/>
      <c r="AE72" s="76"/>
      <c r="AF72" s="76"/>
      <c r="AG72" s="77"/>
      <c r="AH72" s="78"/>
      <c r="AI72" s="76"/>
      <c r="AJ72" s="76"/>
      <c r="AK72" s="76"/>
      <c r="AL72" s="76"/>
      <c r="AM72" s="76"/>
      <c r="AN72" s="77"/>
      <c r="AO72" s="331"/>
      <c r="AP72" s="332"/>
      <c r="AQ72" s="332"/>
      <c r="AR72" s="332"/>
      <c r="AS72" s="332"/>
      <c r="AT72" s="332"/>
      <c r="AU72" s="337"/>
      <c r="AV72" s="348">
        <f t="shared" si="8"/>
        <v>0</v>
      </c>
      <c r="AW72" s="158">
        <f t="shared" si="9"/>
        <v>0</v>
      </c>
      <c r="AX72" s="158">
        <f t="shared" si="10"/>
        <v>0</v>
      </c>
      <c r="AY72" s="158">
        <f t="shared" si="11"/>
        <v>0</v>
      </c>
      <c r="AZ72" s="158">
        <f t="shared" si="12"/>
        <v>0</v>
      </c>
      <c r="BA72" s="158">
        <f t="shared" si="13"/>
        <v>0</v>
      </c>
      <c r="BB72" s="349">
        <f t="shared" si="14"/>
        <v>0</v>
      </c>
      <c r="BC72" s="340"/>
    </row>
    <row r="73" spans="1:55" x14ac:dyDescent="0.3">
      <c r="A73" s="93">
        <v>68</v>
      </c>
      <c r="B73" s="74"/>
      <c r="C73" s="71"/>
      <c r="D73" s="71"/>
      <c r="E73" s="72"/>
      <c r="F73" s="75"/>
      <c r="G73" s="76"/>
      <c r="H73" s="76"/>
      <c r="I73" s="76"/>
      <c r="J73" s="76"/>
      <c r="K73" s="76"/>
      <c r="L73" s="77"/>
      <c r="M73" s="78"/>
      <c r="N73" s="76"/>
      <c r="O73" s="76"/>
      <c r="P73" s="76"/>
      <c r="Q73" s="76"/>
      <c r="R73" s="76"/>
      <c r="S73" s="77"/>
      <c r="T73" s="78"/>
      <c r="U73" s="76"/>
      <c r="V73" s="76"/>
      <c r="W73" s="76"/>
      <c r="X73" s="76"/>
      <c r="Y73" s="76"/>
      <c r="Z73" s="77"/>
      <c r="AA73" s="78"/>
      <c r="AB73" s="76"/>
      <c r="AC73" s="76"/>
      <c r="AD73" s="76"/>
      <c r="AE73" s="76"/>
      <c r="AF73" s="76"/>
      <c r="AG73" s="77"/>
      <c r="AH73" s="78"/>
      <c r="AI73" s="76"/>
      <c r="AJ73" s="76"/>
      <c r="AK73" s="76"/>
      <c r="AL73" s="76"/>
      <c r="AM73" s="76"/>
      <c r="AN73" s="77"/>
      <c r="AO73" s="331"/>
      <c r="AP73" s="332"/>
      <c r="AQ73" s="332"/>
      <c r="AR73" s="332"/>
      <c r="AS73" s="332"/>
      <c r="AT73" s="332"/>
      <c r="AU73" s="337"/>
      <c r="AV73" s="348">
        <f t="shared" si="8"/>
        <v>0</v>
      </c>
      <c r="AW73" s="158">
        <f t="shared" si="9"/>
        <v>0</v>
      </c>
      <c r="AX73" s="158">
        <f t="shared" si="10"/>
        <v>0</v>
      </c>
      <c r="AY73" s="158">
        <f t="shared" si="11"/>
        <v>0</v>
      </c>
      <c r="AZ73" s="158">
        <f t="shared" si="12"/>
        <v>0</v>
      </c>
      <c r="BA73" s="158">
        <f t="shared" si="13"/>
        <v>0</v>
      </c>
      <c r="BB73" s="349">
        <f t="shared" si="14"/>
        <v>0</v>
      </c>
      <c r="BC73" s="340"/>
    </row>
    <row r="74" spans="1:55" x14ac:dyDescent="0.3">
      <c r="A74" s="93">
        <v>69</v>
      </c>
      <c r="B74" s="74"/>
      <c r="C74" s="71"/>
      <c r="D74" s="71"/>
      <c r="E74" s="72"/>
      <c r="F74" s="75"/>
      <c r="G74" s="76"/>
      <c r="H74" s="76"/>
      <c r="I74" s="76"/>
      <c r="J74" s="76"/>
      <c r="K74" s="76"/>
      <c r="L74" s="77"/>
      <c r="M74" s="78"/>
      <c r="N74" s="76"/>
      <c r="O74" s="76"/>
      <c r="P74" s="76"/>
      <c r="Q74" s="76"/>
      <c r="R74" s="76"/>
      <c r="S74" s="77"/>
      <c r="T74" s="78"/>
      <c r="U74" s="76"/>
      <c r="V74" s="76"/>
      <c r="W74" s="76"/>
      <c r="X74" s="76"/>
      <c r="Y74" s="76"/>
      <c r="Z74" s="77"/>
      <c r="AA74" s="78"/>
      <c r="AB74" s="76"/>
      <c r="AC74" s="76"/>
      <c r="AD74" s="76"/>
      <c r="AE74" s="76"/>
      <c r="AF74" s="76"/>
      <c r="AG74" s="77"/>
      <c r="AH74" s="78"/>
      <c r="AI74" s="76"/>
      <c r="AJ74" s="76"/>
      <c r="AK74" s="76"/>
      <c r="AL74" s="76"/>
      <c r="AM74" s="76"/>
      <c r="AN74" s="77"/>
      <c r="AO74" s="331"/>
      <c r="AP74" s="332"/>
      <c r="AQ74" s="332"/>
      <c r="AR74" s="332"/>
      <c r="AS74" s="332"/>
      <c r="AT74" s="332"/>
      <c r="AU74" s="337"/>
      <c r="AV74" s="348">
        <f t="shared" si="8"/>
        <v>0</v>
      </c>
      <c r="AW74" s="158">
        <f t="shared" si="9"/>
        <v>0</v>
      </c>
      <c r="AX74" s="158">
        <f t="shared" si="10"/>
        <v>0</v>
      </c>
      <c r="AY74" s="158">
        <f t="shared" si="11"/>
        <v>0</v>
      </c>
      <c r="AZ74" s="158">
        <f t="shared" si="12"/>
        <v>0</v>
      </c>
      <c r="BA74" s="158">
        <f t="shared" si="13"/>
        <v>0</v>
      </c>
      <c r="BB74" s="349">
        <f t="shared" si="14"/>
        <v>0</v>
      </c>
      <c r="BC74" s="340"/>
    </row>
    <row r="75" spans="1:55" x14ac:dyDescent="0.3">
      <c r="A75" s="93">
        <v>70</v>
      </c>
      <c r="B75" s="74"/>
      <c r="C75" s="71"/>
      <c r="D75" s="71"/>
      <c r="E75" s="72"/>
      <c r="F75" s="75"/>
      <c r="G75" s="76"/>
      <c r="H75" s="76"/>
      <c r="I75" s="76"/>
      <c r="J75" s="76"/>
      <c r="K75" s="76"/>
      <c r="L75" s="77"/>
      <c r="M75" s="78"/>
      <c r="N75" s="76"/>
      <c r="O75" s="76"/>
      <c r="P75" s="76"/>
      <c r="Q75" s="76"/>
      <c r="R75" s="76"/>
      <c r="S75" s="77"/>
      <c r="T75" s="78"/>
      <c r="U75" s="76"/>
      <c r="V75" s="76"/>
      <c r="W75" s="76"/>
      <c r="X75" s="76"/>
      <c r="Y75" s="76"/>
      <c r="Z75" s="77"/>
      <c r="AA75" s="78"/>
      <c r="AB75" s="76"/>
      <c r="AC75" s="76"/>
      <c r="AD75" s="76"/>
      <c r="AE75" s="76"/>
      <c r="AF75" s="76"/>
      <c r="AG75" s="77"/>
      <c r="AH75" s="78"/>
      <c r="AI75" s="76"/>
      <c r="AJ75" s="76"/>
      <c r="AK75" s="76"/>
      <c r="AL75" s="76"/>
      <c r="AM75" s="76"/>
      <c r="AN75" s="77"/>
      <c r="AO75" s="331"/>
      <c r="AP75" s="332"/>
      <c r="AQ75" s="332"/>
      <c r="AR75" s="332"/>
      <c r="AS75" s="332"/>
      <c r="AT75" s="332"/>
      <c r="AU75" s="337"/>
      <c r="AV75" s="348">
        <f t="shared" si="8"/>
        <v>0</v>
      </c>
      <c r="AW75" s="158">
        <f t="shared" si="9"/>
        <v>0</v>
      </c>
      <c r="AX75" s="158">
        <f t="shared" si="10"/>
        <v>0</v>
      </c>
      <c r="AY75" s="158">
        <f t="shared" si="11"/>
        <v>0</v>
      </c>
      <c r="AZ75" s="158">
        <f t="shared" si="12"/>
        <v>0</v>
      </c>
      <c r="BA75" s="158">
        <f t="shared" si="13"/>
        <v>0</v>
      </c>
      <c r="BB75" s="349">
        <f t="shared" si="14"/>
        <v>0</v>
      </c>
      <c r="BC75" s="340"/>
    </row>
    <row r="76" spans="1:55" x14ac:dyDescent="0.3">
      <c r="A76" s="93">
        <v>71</v>
      </c>
      <c r="B76" s="74"/>
      <c r="C76" s="71"/>
      <c r="D76" s="71"/>
      <c r="E76" s="72"/>
      <c r="F76" s="75"/>
      <c r="G76" s="76"/>
      <c r="H76" s="76"/>
      <c r="I76" s="76"/>
      <c r="J76" s="76"/>
      <c r="K76" s="76"/>
      <c r="L76" s="77"/>
      <c r="M76" s="78"/>
      <c r="N76" s="76"/>
      <c r="O76" s="76"/>
      <c r="P76" s="76"/>
      <c r="Q76" s="76"/>
      <c r="R76" s="76"/>
      <c r="S76" s="77"/>
      <c r="T76" s="78"/>
      <c r="U76" s="76"/>
      <c r="V76" s="76"/>
      <c r="W76" s="76"/>
      <c r="X76" s="76"/>
      <c r="Y76" s="76"/>
      <c r="Z76" s="77"/>
      <c r="AA76" s="78"/>
      <c r="AB76" s="76"/>
      <c r="AC76" s="76"/>
      <c r="AD76" s="76"/>
      <c r="AE76" s="76"/>
      <c r="AF76" s="76"/>
      <c r="AG76" s="77"/>
      <c r="AH76" s="78"/>
      <c r="AI76" s="76"/>
      <c r="AJ76" s="76"/>
      <c r="AK76" s="76"/>
      <c r="AL76" s="76"/>
      <c r="AM76" s="76"/>
      <c r="AN76" s="77"/>
      <c r="AO76" s="331"/>
      <c r="AP76" s="332"/>
      <c r="AQ76" s="332"/>
      <c r="AR76" s="332"/>
      <c r="AS76" s="332"/>
      <c r="AT76" s="332"/>
      <c r="AU76" s="337"/>
      <c r="AV76" s="348">
        <f t="shared" si="8"/>
        <v>0</v>
      </c>
      <c r="AW76" s="158">
        <f t="shared" si="9"/>
        <v>0</v>
      </c>
      <c r="AX76" s="158">
        <f t="shared" si="10"/>
        <v>0</v>
      </c>
      <c r="AY76" s="158">
        <f t="shared" si="11"/>
        <v>0</v>
      </c>
      <c r="AZ76" s="158">
        <f t="shared" si="12"/>
        <v>0</v>
      </c>
      <c r="BA76" s="158">
        <f t="shared" si="13"/>
        <v>0</v>
      </c>
      <c r="BB76" s="349">
        <f t="shared" si="14"/>
        <v>0</v>
      </c>
      <c r="BC76" s="340"/>
    </row>
    <row r="77" spans="1:55" x14ac:dyDescent="0.3">
      <c r="A77" s="93">
        <v>72</v>
      </c>
      <c r="B77" s="74"/>
      <c r="C77" s="71"/>
      <c r="D77" s="71"/>
      <c r="E77" s="72"/>
      <c r="F77" s="75"/>
      <c r="G77" s="76"/>
      <c r="H77" s="76"/>
      <c r="I77" s="76"/>
      <c r="J77" s="76"/>
      <c r="K77" s="76"/>
      <c r="L77" s="77"/>
      <c r="M77" s="78"/>
      <c r="N77" s="76"/>
      <c r="O77" s="76"/>
      <c r="P77" s="76"/>
      <c r="Q77" s="76"/>
      <c r="R77" s="76"/>
      <c r="S77" s="77"/>
      <c r="T77" s="78"/>
      <c r="U77" s="76"/>
      <c r="V77" s="76"/>
      <c r="W77" s="76"/>
      <c r="X77" s="76"/>
      <c r="Y77" s="76"/>
      <c r="Z77" s="77"/>
      <c r="AA77" s="78"/>
      <c r="AB77" s="76"/>
      <c r="AC77" s="76"/>
      <c r="AD77" s="76"/>
      <c r="AE77" s="76"/>
      <c r="AF77" s="76"/>
      <c r="AG77" s="77"/>
      <c r="AH77" s="78"/>
      <c r="AI77" s="76"/>
      <c r="AJ77" s="76"/>
      <c r="AK77" s="76"/>
      <c r="AL77" s="76"/>
      <c r="AM77" s="76"/>
      <c r="AN77" s="77"/>
      <c r="AO77" s="331"/>
      <c r="AP77" s="332"/>
      <c r="AQ77" s="332"/>
      <c r="AR77" s="332"/>
      <c r="AS77" s="332"/>
      <c r="AT77" s="332"/>
      <c r="AU77" s="337"/>
      <c r="AV77" s="348">
        <f t="shared" si="8"/>
        <v>0</v>
      </c>
      <c r="AW77" s="158">
        <f t="shared" si="9"/>
        <v>0</v>
      </c>
      <c r="AX77" s="158">
        <f t="shared" si="10"/>
        <v>0</v>
      </c>
      <c r="AY77" s="158">
        <f t="shared" si="11"/>
        <v>0</v>
      </c>
      <c r="AZ77" s="158">
        <f t="shared" si="12"/>
        <v>0</v>
      </c>
      <c r="BA77" s="158">
        <f t="shared" si="13"/>
        <v>0</v>
      </c>
      <c r="BB77" s="349">
        <f t="shared" si="14"/>
        <v>0</v>
      </c>
      <c r="BC77" s="340"/>
    </row>
    <row r="78" spans="1:55" x14ac:dyDescent="0.3">
      <c r="A78" s="93">
        <v>73</v>
      </c>
      <c r="B78" s="74"/>
      <c r="C78" s="71"/>
      <c r="D78" s="71"/>
      <c r="E78" s="72"/>
      <c r="F78" s="75"/>
      <c r="G78" s="76"/>
      <c r="H78" s="76"/>
      <c r="I78" s="76"/>
      <c r="J78" s="76"/>
      <c r="K78" s="76"/>
      <c r="L78" s="77"/>
      <c r="M78" s="78"/>
      <c r="N78" s="76"/>
      <c r="O78" s="76"/>
      <c r="P78" s="76"/>
      <c r="Q78" s="76"/>
      <c r="R78" s="76"/>
      <c r="S78" s="77"/>
      <c r="T78" s="78"/>
      <c r="U78" s="76"/>
      <c r="V78" s="76"/>
      <c r="W78" s="76"/>
      <c r="X78" s="76"/>
      <c r="Y78" s="76"/>
      <c r="Z78" s="77"/>
      <c r="AA78" s="78"/>
      <c r="AB78" s="76"/>
      <c r="AC78" s="76"/>
      <c r="AD78" s="76"/>
      <c r="AE78" s="76"/>
      <c r="AF78" s="76"/>
      <c r="AG78" s="77"/>
      <c r="AH78" s="78"/>
      <c r="AI78" s="76"/>
      <c r="AJ78" s="76"/>
      <c r="AK78" s="76"/>
      <c r="AL78" s="76"/>
      <c r="AM78" s="76"/>
      <c r="AN78" s="77"/>
      <c r="AO78" s="331"/>
      <c r="AP78" s="332"/>
      <c r="AQ78" s="332"/>
      <c r="AR78" s="332"/>
      <c r="AS78" s="332"/>
      <c r="AT78" s="332"/>
      <c r="AU78" s="337"/>
      <c r="AV78" s="348">
        <f t="shared" si="8"/>
        <v>0</v>
      </c>
      <c r="AW78" s="158">
        <f t="shared" si="9"/>
        <v>0</v>
      </c>
      <c r="AX78" s="158">
        <f t="shared" si="10"/>
        <v>0</v>
      </c>
      <c r="AY78" s="158">
        <f t="shared" si="11"/>
        <v>0</v>
      </c>
      <c r="AZ78" s="158">
        <f t="shared" si="12"/>
        <v>0</v>
      </c>
      <c r="BA78" s="158">
        <f t="shared" si="13"/>
        <v>0</v>
      </c>
      <c r="BB78" s="349">
        <f t="shared" si="14"/>
        <v>0</v>
      </c>
      <c r="BC78" s="340"/>
    </row>
    <row r="79" spans="1:55" x14ac:dyDescent="0.3">
      <c r="A79" s="93">
        <v>74</v>
      </c>
      <c r="B79" s="74"/>
      <c r="C79" s="71"/>
      <c r="D79" s="71"/>
      <c r="E79" s="72"/>
      <c r="F79" s="75"/>
      <c r="G79" s="76"/>
      <c r="H79" s="76"/>
      <c r="I79" s="76"/>
      <c r="J79" s="76"/>
      <c r="K79" s="76"/>
      <c r="L79" s="77"/>
      <c r="M79" s="78"/>
      <c r="N79" s="76"/>
      <c r="O79" s="76"/>
      <c r="P79" s="76"/>
      <c r="Q79" s="76"/>
      <c r="R79" s="76"/>
      <c r="S79" s="77"/>
      <c r="T79" s="78"/>
      <c r="U79" s="76"/>
      <c r="V79" s="76"/>
      <c r="W79" s="76"/>
      <c r="X79" s="76"/>
      <c r="Y79" s="76"/>
      <c r="Z79" s="77"/>
      <c r="AA79" s="78"/>
      <c r="AB79" s="76"/>
      <c r="AC79" s="76"/>
      <c r="AD79" s="76"/>
      <c r="AE79" s="76"/>
      <c r="AF79" s="76"/>
      <c r="AG79" s="77"/>
      <c r="AH79" s="78"/>
      <c r="AI79" s="76"/>
      <c r="AJ79" s="76"/>
      <c r="AK79" s="76"/>
      <c r="AL79" s="76"/>
      <c r="AM79" s="76"/>
      <c r="AN79" s="77"/>
      <c r="AO79" s="331"/>
      <c r="AP79" s="332"/>
      <c r="AQ79" s="332"/>
      <c r="AR79" s="332"/>
      <c r="AS79" s="332"/>
      <c r="AT79" s="332"/>
      <c r="AU79" s="337"/>
      <c r="AV79" s="348">
        <f t="shared" si="8"/>
        <v>0</v>
      </c>
      <c r="AW79" s="158">
        <f t="shared" si="9"/>
        <v>0</v>
      </c>
      <c r="AX79" s="158">
        <f t="shared" si="10"/>
        <v>0</v>
      </c>
      <c r="AY79" s="158">
        <f t="shared" si="11"/>
        <v>0</v>
      </c>
      <c r="AZ79" s="158">
        <f t="shared" si="12"/>
        <v>0</v>
      </c>
      <c r="BA79" s="158">
        <f t="shared" si="13"/>
        <v>0</v>
      </c>
      <c r="BB79" s="349">
        <f t="shared" si="14"/>
        <v>0</v>
      </c>
      <c r="BC79" s="340"/>
    </row>
    <row r="80" spans="1:55" x14ac:dyDescent="0.3">
      <c r="A80" s="93">
        <v>75</v>
      </c>
      <c r="B80" s="74"/>
      <c r="C80" s="71"/>
      <c r="D80" s="71"/>
      <c r="E80" s="72"/>
      <c r="F80" s="75"/>
      <c r="G80" s="76"/>
      <c r="H80" s="76"/>
      <c r="I80" s="76"/>
      <c r="J80" s="76"/>
      <c r="K80" s="76"/>
      <c r="L80" s="77"/>
      <c r="M80" s="78"/>
      <c r="N80" s="76"/>
      <c r="O80" s="76"/>
      <c r="P80" s="76"/>
      <c r="Q80" s="76"/>
      <c r="R80" s="76"/>
      <c r="S80" s="77"/>
      <c r="T80" s="78"/>
      <c r="U80" s="76"/>
      <c r="V80" s="76"/>
      <c r="W80" s="76"/>
      <c r="X80" s="76"/>
      <c r="Y80" s="76"/>
      <c r="Z80" s="77"/>
      <c r="AA80" s="78"/>
      <c r="AB80" s="76"/>
      <c r="AC80" s="76"/>
      <c r="AD80" s="76"/>
      <c r="AE80" s="76"/>
      <c r="AF80" s="76"/>
      <c r="AG80" s="77"/>
      <c r="AH80" s="78"/>
      <c r="AI80" s="76"/>
      <c r="AJ80" s="76"/>
      <c r="AK80" s="76"/>
      <c r="AL80" s="76"/>
      <c r="AM80" s="76"/>
      <c r="AN80" s="77"/>
      <c r="AO80" s="331"/>
      <c r="AP80" s="332"/>
      <c r="AQ80" s="332"/>
      <c r="AR80" s="332"/>
      <c r="AS80" s="332"/>
      <c r="AT80" s="332"/>
      <c r="AU80" s="337"/>
      <c r="AV80" s="348">
        <f t="shared" si="8"/>
        <v>0</v>
      </c>
      <c r="AW80" s="158">
        <f t="shared" si="9"/>
        <v>0</v>
      </c>
      <c r="AX80" s="158">
        <f t="shared" si="10"/>
        <v>0</v>
      </c>
      <c r="AY80" s="158">
        <f t="shared" si="11"/>
        <v>0</v>
      </c>
      <c r="AZ80" s="158">
        <f t="shared" si="12"/>
        <v>0</v>
      </c>
      <c r="BA80" s="158">
        <f t="shared" si="13"/>
        <v>0</v>
      </c>
      <c r="BB80" s="349">
        <f t="shared" si="14"/>
        <v>0</v>
      </c>
      <c r="BC80" s="340"/>
    </row>
    <row r="81" spans="1:55" x14ac:dyDescent="0.3">
      <c r="A81" s="93">
        <v>76</v>
      </c>
      <c r="B81" s="74"/>
      <c r="C81" s="71"/>
      <c r="D81" s="71"/>
      <c r="E81" s="72"/>
      <c r="F81" s="75"/>
      <c r="G81" s="76"/>
      <c r="H81" s="76"/>
      <c r="I81" s="76"/>
      <c r="J81" s="76"/>
      <c r="K81" s="76"/>
      <c r="L81" s="77"/>
      <c r="M81" s="78"/>
      <c r="N81" s="76"/>
      <c r="O81" s="76"/>
      <c r="P81" s="76"/>
      <c r="Q81" s="76"/>
      <c r="R81" s="76"/>
      <c r="S81" s="77"/>
      <c r="T81" s="78"/>
      <c r="U81" s="76"/>
      <c r="V81" s="76"/>
      <c r="W81" s="76"/>
      <c r="X81" s="76"/>
      <c r="Y81" s="76"/>
      <c r="Z81" s="77"/>
      <c r="AA81" s="78"/>
      <c r="AB81" s="76"/>
      <c r="AC81" s="76"/>
      <c r="AD81" s="76"/>
      <c r="AE81" s="76"/>
      <c r="AF81" s="76"/>
      <c r="AG81" s="77"/>
      <c r="AH81" s="78"/>
      <c r="AI81" s="76"/>
      <c r="AJ81" s="76"/>
      <c r="AK81" s="76"/>
      <c r="AL81" s="76"/>
      <c r="AM81" s="76"/>
      <c r="AN81" s="77"/>
      <c r="AO81" s="331"/>
      <c r="AP81" s="332"/>
      <c r="AQ81" s="332"/>
      <c r="AR81" s="332"/>
      <c r="AS81" s="332"/>
      <c r="AT81" s="332"/>
      <c r="AU81" s="337"/>
      <c r="AV81" s="348">
        <f t="shared" si="8"/>
        <v>0</v>
      </c>
      <c r="AW81" s="158">
        <f t="shared" si="9"/>
        <v>0</v>
      </c>
      <c r="AX81" s="158">
        <f t="shared" si="10"/>
        <v>0</v>
      </c>
      <c r="AY81" s="158">
        <f t="shared" si="11"/>
        <v>0</v>
      </c>
      <c r="AZ81" s="158">
        <f t="shared" si="12"/>
        <v>0</v>
      </c>
      <c r="BA81" s="158">
        <f t="shared" si="13"/>
        <v>0</v>
      </c>
      <c r="BB81" s="349">
        <f t="shared" si="14"/>
        <v>0</v>
      </c>
      <c r="BC81" s="340"/>
    </row>
    <row r="82" spans="1:55" x14ac:dyDescent="0.3">
      <c r="A82" s="93">
        <v>77</v>
      </c>
      <c r="B82" s="74"/>
      <c r="C82" s="71"/>
      <c r="D82" s="71"/>
      <c r="E82" s="72"/>
      <c r="F82" s="75"/>
      <c r="G82" s="76"/>
      <c r="H82" s="76"/>
      <c r="I82" s="76"/>
      <c r="J82" s="76"/>
      <c r="K82" s="76"/>
      <c r="L82" s="77"/>
      <c r="M82" s="78"/>
      <c r="N82" s="76"/>
      <c r="O82" s="76"/>
      <c r="P82" s="76"/>
      <c r="Q82" s="76"/>
      <c r="R82" s="76"/>
      <c r="S82" s="77"/>
      <c r="T82" s="78"/>
      <c r="U82" s="76"/>
      <c r="V82" s="76"/>
      <c r="W82" s="76"/>
      <c r="X82" s="76"/>
      <c r="Y82" s="76"/>
      <c r="Z82" s="77"/>
      <c r="AA82" s="78"/>
      <c r="AB82" s="76"/>
      <c r="AC82" s="76"/>
      <c r="AD82" s="76"/>
      <c r="AE82" s="76"/>
      <c r="AF82" s="76"/>
      <c r="AG82" s="77"/>
      <c r="AH82" s="78"/>
      <c r="AI82" s="76"/>
      <c r="AJ82" s="76"/>
      <c r="AK82" s="76"/>
      <c r="AL82" s="76"/>
      <c r="AM82" s="76"/>
      <c r="AN82" s="77"/>
      <c r="AO82" s="331"/>
      <c r="AP82" s="332"/>
      <c r="AQ82" s="332"/>
      <c r="AR82" s="332"/>
      <c r="AS82" s="332"/>
      <c r="AT82" s="332"/>
      <c r="AU82" s="337"/>
      <c r="AV82" s="348">
        <f t="shared" si="8"/>
        <v>0</v>
      </c>
      <c r="AW82" s="158">
        <f t="shared" si="9"/>
        <v>0</v>
      </c>
      <c r="AX82" s="158">
        <f t="shared" si="10"/>
        <v>0</v>
      </c>
      <c r="AY82" s="158">
        <f t="shared" si="11"/>
        <v>0</v>
      </c>
      <c r="AZ82" s="158">
        <f t="shared" si="12"/>
        <v>0</v>
      </c>
      <c r="BA82" s="158">
        <f t="shared" si="13"/>
        <v>0</v>
      </c>
      <c r="BB82" s="349">
        <f t="shared" si="14"/>
        <v>0</v>
      </c>
      <c r="BC82" s="340"/>
    </row>
    <row r="83" spans="1:55" x14ac:dyDescent="0.3">
      <c r="A83" s="93">
        <v>78</v>
      </c>
      <c r="B83" s="74"/>
      <c r="C83" s="71"/>
      <c r="D83" s="71"/>
      <c r="E83" s="72"/>
      <c r="F83" s="75"/>
      <c r="G83" s="76"/>
      <c r="H83" s="76"/>
      <c r="I83" s="76"/>
      <c r="J83" s="76"/>
      <c r="K83" s="76"/>
      <c r="L83" s="77"/>
      <c r="M83" s="78"/>
      <c r="N83" s="76"/>
      <c r="O83" s="76"/>
      <c r="P83" s="76"/>
      <c r="Q83" s="76"/>
      <c r="R83" s="76"/>
      <c r="S83" s="77"/>
      <c r="T83" s="78"/>
      <c r="U83" s="76"/>
      <c r="V83" s="76"/>
      <c r="W83" s="76"/>
      <c r="X83" s="76"/>
      <c r="Y83" s="76"/>
      <c r="Z83" s="77"/>
      <c r="AA83" s="78"/>
      <c r="AB83" s="76"/>
      <c r="AC83" s="76"/>
      <c r="AD83" s="76"/>
      <c r="AE83" s="76"/>
      <c r="AF83" s="76"/>
      <c r="AG83" s="77"/>
      <c r="AH83" s="78"/>
      <c r="AI83" s="76"/>
      <c r="AJ83" s="76"/>
      <c r="AK83" s="76"/>
      <c r="AL83" s="76"/>
      <c r="AM83" s="76"/>
      <c r="AN83" s="77"/>
      <c r="AO83" s="331"/>
      <c r="AP83" s="332"/>
      <c r="AQ83" s="332"/>
      <c r="AR83" s="332"/>
      <c r="AS83" s="332"/>
      <c r="AT83" s="332"/>
      <c r="AU83" s="337"/>
      <c r="AV83" s="348">
        <f t="shared" si="8"/>
        <v>0</v>
      </c>
      <c r="AW83" s="158">
        <f t="shared" si="9"/>
        <v>0</v>
      </c>
      <c r="AX83" s="158">
        <f t="shared" si="10"/>
        <v>0</v>
      </c>
      <c r="AY83" s="158">
        <f t="shared" si="11"/>
        <v>0</v>
      </c>
      <c r="AZ83" s="158">
        <f t="shared" si="12"/>
        <v>0</v>
      </c>
      <c r="BA83" s="158">
        <f t="shared" si="13"/>
        <v>0</v>
      </c>
      <c r="BB83" s="349">
        <f t="shared" si="14"/>
        <v>0</v>
      </c>
      <c r="BC83" s="340"/>
    </row>
    <row r="84" spans="1:55" x14ac:dyDescent="0.3">
      <c r="A84" s="93">
        <v>79</v>
      </c>
      <c r="B84" s="74"/>
      <c r="C84" s="71"/>
      <c r="D84" s="71"/>
      <c r="E84" s="72"/>
      <c r="F84" s="75"/>
      <c r="G84" s="76"/>
      <c r="H84" s="76"/>
      <c r="I84" s="76"/>
      <c r="J84" s="76"/>
      <c r="K84" s="76"/>
      <c r="L84" s="77"/>
      <c r="M84" s="78"/>
      <c r="N84" s="76"/>
      <c r="O84" s="76"/>
      <c r="P84" s="76"/>
      <c r="Q84" s="76"/>
      <c r="R84" s="76"/>
      <c r="S84" s="77"/>
      <c r="T84" s="78"/>
      <c r="U84" s="76"/>
      <c r="V84" s="76"/>
      <c r="W84" s="76"/>
      <c r="X84" s="76"/>
      <c r="Y84" s="76"/>
      <c r="Z84" s="77"/>
      <c r="AA84" s="78"/>
      <c r="AB84" s="76"/>
      <c r="AC84" s="76"/>
      <c r="AD84" s="76"/>
      <c r="AE84" s="76"/>
      <c r="AF84" s="76"/>
      <c r="AG84" s="77"/>
      <c r="AH84" s="78"/>
      <c r="AI84" s="76"/>
      <c r="AJ84" s="76"/>
      <c r="AK84" s="76"/>
      <c r="AL84" s="76"/>
      <c r="AM84" s="76"/>
      <c r="AN84" s="77"/>
      <c r="AO84" s="331"/>
      <c r="AP84" s="332"/>
      <c r="AQ84" s="332"/>
      <c r="AR84" s="332"/>
      <c r="AS84" s="332"/>
      <c r="AT84" s="332"/>
      <c r="AU84" s="337"/>
      <c r="AV84" s="348">
        <f t="shared" si="8"/>
        <v>0</v>
      </c>
      <c r="AW84" s="158">
        <f t="shared" si="9"/>
        <v>0</v>
      </c>
      <c r="AX84" s="158">
        <f t="shared" si="10"/>
        <v>0</v>
      </c>
      <c r="AY84" s="158">
        <f t="shared" si="11"/>
        <v>0</v>
      </c>
      <c r="AZ84" s="158">
        <f t="shared" si="12"/>
        <v>0</v>
      </c>
      <c r="BA84" s="158">
        <f t="shared" si="13"/>
        <v>0</v>
      </c>
      <c r="BB84" s="349">
        <f t="shared" si="14"/>
        <v>0</v>
      </c>
      <c r="BC84" s="340"/>
    </row>
    <row r="85" spans="1:55" x14ac:dyDescent="0.3">
      <c r="A85" s="93">
        <v>80</v>
      </c>
      <c r="B85" s="74"/>
      <c r="C85" s="71"/>
      <c r="D85" s="71"/>
      <c r="E85" s="72"/>
      <c r="F85" s="75"/>
      <c r="G85" s="76"/>
      <c r="H85" s="76"/>
      <c r="I85" s="76"/>
      <c r="J85" s="76"/>
      <c r="K85" s="76"/>
      <c r="L85" s="77"/>
      <c r="M85" s="78"/>
      <c r="N85" s="76"/>
      <c r="O85" s="76"/>
      <c r="P85" s="76"/>
      <c r="Q85" s="76"/>
      <c r="R85" s="76"/>
      <c r="S85" s="77"/>
      <c r="T85" s="78"/>
      <c r="U85" s="76"/>
      <c r="V85" s="76"/>
      <c r="W85" s="76"/>
      <c r="X85" s="76"/>
      <c r="Y85" s="76"/>
      <c r="Z85" s="77"/>
      <c r="AA85" s="78"/>
      <c r="AB85" s="76"/>
      <c r="AC85" s="76"/>
      <c r="AD85" s="76"/>
      <c r="AE85" s="76"/>
      <c r="AF85" s="76"/>
      <c r="AG85" s="77"/>
      <c r="AH85" s="78"/>
      <c r="AI85" s="76"/>
      <c r="AJ85" s="76"/>
      <c r="AK85" s="76"/>
      <c r="AL85" s="76"/>
      <c r="AM85" s="76"/>
      <c r="AN85" s="77"/>
      <c r="AO85" s="331"/>
      <c r="AP85" s="332"/>
      <c r="AQ85" s="332"/>
      <c r="AR85" s="332"/>
      <c r="AS85" s="332"/>
      <c r="AT85" s="332"/>
      <c r="AU85" s="337"/>
      <c r="AV85" s="348">
        <f t="shared" si="8"/>
        <v>0</v>
      </c>
      <c r="AW85" s="158">
        <f t="shared" si="9"/>
        <v>0</v>
      </c>
      <c r="AX85" s="158">
        <f t="shared" si="10"/>
        <v>0</v>
      </c>
      <c r="AY85" s="158">
        <f t="shared" si="11"/>
        <v>0</v>
      </c>
      <c r="AZ85" s="158">
        <f t="shared" si="12"/>
        <v>0</v>
      </c>
      <c r="BA85" s="158">
        <f t="shared" si="13"/>
        <v>0</v>
      </c>
      <c r="BB85" s="349">
        <f t="shared" si="14"/>
        <v>0</v>
      </c>
      <c r="BC85" s="340"/>
    </row>
    <row r="86" spans="1:55" x14ac:dyDescent="0.3">
      <c r="A86" s="93">
        <v>81</v>
      </c>
      <c r="B86" s="74"/>
      <c r="C86" s="71"/>
      <c r="D86" s="71"/>
      <c r="E86" s="72"/>
      <c r="F86" s="75"/>
      <c r="G86" s="76"/>
      <c r="H86" s="76"/>
      <c r="I86" s="76"/>
      <c r="J86" s="76"/>
      <c r="K86" s="76"/>
      <c r="L86" s="77"/>
      <c r="M86" s="78"/>
      <c r="N86" s="76"/>
      <c r="O86" s="76"/>
      <c r="P86" s="76"/>
      <c r="Q86" s="76"/>
      <c r="R86" s="76"/>
      <c r="S86" s="77"/>
      <c r="T86" s="78"/>
      <c r="U86" s="76"/>
      <c r="V86" s="76"/>
      <c r="W86" s="76"/>
      <c r="X86" s="76"/>
      <c r="Y86" s="76"/>
      <c r="Z86" s="77"/>
      <c r="AA86" s="78"/>
      <c r="AB86" s="76"/>
      <c r="AC86" s="76"/>
      <c r="AD86" s="76"/>
      <c r="AE86" s="76"/>
      <c r="AF86" s="76"/>
      <c r="AG86" s="77"/>
      <c r="AH86" s="78"/>
      <c r="AI86" s="76"/>
      <c r="AJ86" s="76"/>
      <c r="AK86" s="76"/>
      <c r="AL86" s="76"/>
      <c r="AM86" s="76"/>
      <c r="AN86" s="77"/>
      <c r="AO86" s="331"/>
      <c r="AP86" s="332"/>
      <c r="AQ86" s="332"/>
      <c r="AR86" s="332"/>
      <c r="AS86" s="332"/>
      <c r="AT86" s="332"/>
      <c r="AU86" s="337"/>
      <c r="AV86" s="348">
        <f t="shared" si="8"/>
        <v>0</v>
      </c>
      <c r="AW86" s="158">
        <f t="shared" si="9"/>
        <v>0</v>
      </c>
      <c r="AX86" s="158">
        <f t="shared" si="10"/>
        <v>0</v>
      </c>
      <c r="AY86" s="158">
        <f t="shared" si="11"/>
        <v>0</v>
      </c>
      <c r="AZ86" s="158">
        <f t="shared" si="12"/>
        <v>0</v>
      </c>
      <c r="BA86" s="158">
        <f t="shared" si="13"/>
        <v>0</v>
      </c>
      <c r="BB86" s="349">
        <f t="shared" si="14"/>
        <v>0</v>
      </c>
      <c r="BC86" s="340"/>
    </row>
    <row r="87" spans="1:55" x14ac:dyDescent="0.3">
      <c r="A87" s="93">
        <v>82</v>
      </c>
      <c r="B87" s="74"/>
      <c r="C87" s="71"/>
      <c r="D87" s="71"/>
      <c r="E87" s="72"/>
      <c r="F87" s="75"/>
      <c r="G87" s="76"/>
      <c r="H87" s="76"/>
      <c r="I87" s="76"/>
      <c r="J87" s="76"/>
      <c r="K87" s="76"/>
      <c r="L87" s="77"/>
      <c r="M87" s="78"/>
      <c r="N87" s="76"/>
      <c r="O87" s="76"/>
      <c r="P87" s="76"/>
      <c r="Q87" s="76"/>
      <c r="R87" s="76"/>
      <c r="S87" s="77"/>
      <c r="T87" s="78"/>
      <c r="U87" s="76"/>
      <c r="V87" s="76"/>
      <c r="W87" s="76"/>
      <c r="X87" s="76"/>
      <c r="Y87" s="76"/>
      <c r="Z87" s="77"/>
      <c r="AA87" s="78"/>
      <c r="AB87" s="76"/>
      <c r="AC87" s="76"/>
      <c r="AD87" s="76"/>
      <c r="AE87" s="76"/>
      <c r="AF87" s="76"/>
      <c r="AG87" s="77"/>
      <c r="AH87" s="78"/>
      <c r="AI87" s="76"/>
      <c r="AJ87" s="76"/>
      <c r="AK87" s="76"/>
      <c r="AL87" s="76"/>
      <c r="AM87" s="76"/>
      <c r="AN87" s="77"/>
      <c r="AO87" s="331"/>
      <c r="AP87" s="332"/>
      <c r="AQ87" s="332"/>
      <c r="AR87" s="332"/>
      <c r="AS87" s="332"/>
      <c r="AT87" s="332"/>
      <c r="AU87" s="337"/>
      <c r="AV87" s="348">
        <f t="shared" si="8"/>
        <v>0</v>
      </c>
      <c r="AW87" s="158">
        <f t="shared" si="9"/>
        <v>0</v>
      </c>
      <c r="AX87" s="158">
        <f t="shared" si="10"/>
        <v>0</v>
      </c>
      <c r="AY87" s="158">
        <f t="shared" si="11"/>
        <v>0</v>
      </c>
      <c r="AZ87" s="158">
        <f t="shared" si="12"/>
        <v>0</v>
      </c>
      <c r="BA87" s="158">
        <f t="shared" si="13"/>
        <v>0</v>
      </c>
      <c r="BB87" s="349">
        <f t="shared" si="14"/>
        <v>0</v>
      </c>
      <c r="BC87" s="340"/>
    </row>
    <row r="88" spans="1:55" x14ac:dyDescent="0.3">
      <c r="A88" s="93">
        <v>83</v>
      </c>
      <c r="B88" s="74"/>
      <c r="C88" s="71"/>
      <c r="D88" s="71"/>
      <c r="E88" s="72"/>
      <c r="F88" s="75"/>
      <c r="G88" s="76"/>
      <c r="H88" s="76"/>
      <c r="I88" s="76"/>
      <c r="J88" s="76"/>
      <c r="K88" s="76"/>
      <c r="L88" s="77"/>
      <c r="M88" s="78"/>
      <c r="N88" s="76"/>
      <c r="O88" s="76"/>
      <c r="P88" s="76"/>
      <c r="Q88" s="76"/>
      <c r="R88" s="76"/>
      <c r="S88" s="77"/>
      <c r="T88" s="78"/>
      <c r="U88" s="76"/>
      <c r="V88" s="76"/>
      <c r="W88" s="76"/>
      <c r="X88" s="76"/>
      <c r="Y88" s="76"/>
      <c r="Z88" s="77"/>
      <c r="AA88" s="78"/>
      <c r="AB88" s="76"/>
      <c r="AC88" s="76"/>
      <c r="AD88" s="76"/>
      <c r="AE88" s="76"/>
      <c r="AF88" s="76"/>
      <c r="AG88" s="77"/>
      <c r="AH88" s="78"/>
      <c r="AI88" s="76"/>
      <c r="AJ88" s="76"/>
      <c r="AK88" s="76"/>
      <c r="AL88" s="76"/>
      <c r="AM88" s="76"/>
      <c r="AN88" s="77"/>
      <c r="AO88" s="331"/>
      <c r="AP88" s="332"/>
      <c r="AQ88" s="332"/>
      <c r="AR88" s="332"/>
      <c r="AS88" s="332"/>
      <c r="AT88" s="332"/>
      <c r="AU88" s="337"/>
      <c r="AV88" s="348">
        <f t="shared" si="8"/>
        <v>0</v>
      </c>
      <c r="AW88" s="158">
        <f t="shared" si="9"/>
        <v>0</v>
      </c>
      <c r="AX88" s="158">
        <f t="shared" si="10"/>
        <v>0</v>
      </c>
      <c r="AY88" s="158">
        <f t="shared" si="11"/>
        <v>0</v>
      </c>
      <c r="AZ88" s="158">
        <f t="shared" si="12"/>
        <v>0</v>
      </c>
      <c r="BA88" s="158">
        <f t="shared" si="13"/>
        <v>0</v>
      </c>
      <c r="BB88" s="349">
        <f t="shared" si="14"/>
        <v>0</v>
      </c>
      <c r="BC88" s="340"/>
    </row>
    <row r="89" spans="1:55" x14ac:dyDescent="0.3">
      <c r="A89" s="93">
        <v>84</v>
      </c>
      <c r="B89" s="74"/>
      <c r="C89" s="71"/>
      <c r="D89" s="71"/>
      <c r="E89" s="72"/>
      <c r="F89" s="75"/>
      <c r="G89" s="76"/>
      <c r="H89" s="76"/>
      <c r="I89" s="76"/>
      <c r="J89" s="76"/>
      <c r="K89" s="76"/>
      <c r="L89" s="77"/>
      <c r="M89" s="78"/>
      <c r="N89" s="76"/>
      <c r="O89" s="76"/>
      <c r="P89" s="76"/>
      <c r="Q89" s="76"/>
      <c r="R89" s="76"/>
      <c r="S89" s="77"/>
      <c r="T89" s="78"/>
      <c r="U89" s="76"/>
      <c r="V89" s="76"/>
      <c r="W89" s="76"/>
      <c r="X89" s="76"/>
      <c r="Y89" s="76"/>
      <c r="Z89" s="77"/>
      <c r="AA89" s="78"/>
      <c r="AB89" s="76"/>
      <c r="AC89" s="76"/>
      <c r="AD89" s="76"/>
      <c r="AE89" s="76"/>
      <c r="AF89" s="76"/>
      <c r="AG89" s="77"/>
      <c r="AH89" s="78"/>
      <c r="AI89" s="76"/>
      <c r="AJ89" s="76"/>
      <c r="AK89" s="76"/>
      <c r="AL89" s="76"/>
      <c r="AM89" s="76"/>
      <c r="AN89" s="77"/>
      <c r="AO89" s="331"/>
      <c r="AP89" s="332"/>
      <c r="AQ89" s="332"/>
      <c r="AR89" s="332"/>
      <c r="AS89" s="332"/>
      <c r="AT89" s="332"/>
      <c r="AU89" s="337"/>
      <c r="AV89" s="348">
        <f t="shared" si="8"/>
        <v>0</v>
      </c>
      <c r="AW89" s="158">
        <f t="shared" si="9"/>
        <v>0</v>
      </c>
      <c r="AX89" s="158">
        <f t="shared" si="10"/>
        <v>0</v>
      </c>
      <c r="AY89" s="158">
        <f t="shared" si="11"/>
        <v>0</v>
      </c>
      <c r="AZ89" s="158">
        <f t="shared" si="12"/>
        <v>0</v>
      </c>
      <c r="BA89" s="158">
        <f t="shared" si="13"/>
        <v>0</v>
      </c>
      <c r="BB89" s="349">
        <f t="shared" si="14"/>
        <v>0</v>
      </c>
      <c r="BC89" s="340"/>
    </row>
    <row r="90" spans="1:55" x14ac:dyDescent="0.3">
      <c r="A90" s="93">
        <v>85</v>
      </c>
      <c r="B90" s="74"/>
      <c r="C90" s="71"/>
      <c r="D90" s="71"/>
      <c r="E90" s="72"/>
      <c r="F90" s="75"/>
      <c r="G90" s="76"/>
      <c r="H90" s="76"/>
      <c r="I90" s="76"/>
      <c r="J90" s="76"/>
      <c r="K90" s="76"/>
      <c r="L90" s="77"/>
      <c r="M90" s="78"/>
      <c r="N90" s="76"/>
      <c r="O90" s="76"/>
      <c r="P90" s="76"/>
      <c r="Q90" s="76"/>
      <c r="R90" s="76"/>
      <c r="S90" s="77"/>
      <c r="T90" s="78"/>
      <c r="U90" s="76"/>
      <c r="V90" s="76"/>
      <c r="W90" s="76"/>
      <c r="X90" s="76"/>
      <c r="Y90" s="76"/>
      <c r="Z90" s="77"/>
      <c r="AA90" s="78"/>
      <c r="AB90" s="76"/>
      <c r="AC90" s="76"/>
      <c r="AD90" s="76"/>
      <c r="AE90" s="76"/>
      <c r="AF90" s="76"/>
      <c r="AG90" s="77"/>
      <c r="AH90" s="78"/>
      <c r="AI90" s="76"/>
      <c r="AJ90" s="76"/>
      <c r="AK90" s="76"/>
      <c r="AL90" s="76"/>
      <c r="AM90" s="76"/>
      <c r="AN90" s="77"/>
      <c r="AO90" s="331"/>
      <c r="AP90" s="332"/>
      <c r="AQ90" s="332"/>
      <c r="AR90" s="332"/>
      <c r="AS90" s="332"/>
      <c r="AT90" s="332"/>
      <c r="AU90" s="337"/>
      <c r="AV90" s="348">
        <f t="shared" si="8"/>
        <v>0</v>
      </c>
      <c r="AW90" s="158">
        <f t="shared" si="9"/>
        <v>0</v>
      </c>
      <c r="AX90" s="158">
        <f t="shared" si="10"/>
        <v>0</v>
      </c>
      <c r="AY90" s="158">
        <f t="shared" si="11"/>
        <v>0</v>
      </c>
      <c r="AZ90" s="158">
        <f t="shared" si="12"/>
        <v>0</v>
      </c>
      <c r="BA90" s="158">
        <f t="shared" si="13"/>
        <v>0</v>
      </c>
      <c r="BB90" s="349">
        <f t="shared" si="14"/>
        <v>0</v>
      </c>
      <c r="BC90" s="340"/>
    </row>
    <row r="91" spans="1:55" x14ac:dyDescent="0.3">
      <c r="A91" s="93">
        <v>86</v>
      </c>
      <c r="B91" s="74"/>
      <c r="C91" s="71"/>
      <c r="D91" s="71"/>
      <c r="E91" s="72"/>
      <c r="F91" s="75"/>
      <c r="G91" s="76"/>
      <c r="H91" s="76"/>
      <c r="I91" s="76"/>
      <c r="J91" s="76"/>
      <c r="K91" s="76"/>
      <c r="L91" s="77"/>
      <c r="M91" s="78"/>
      <c r="N91" s="76"/>
      <c r="O91" s="76"/>
      <c r="P91" s="76"/>
      <c r="Q91" s="76"/>
      <c r="R91" s="76"/>
      <c r="S91" s="77"/>
      <c r="T91" s="78"/>
      <c r="U91" s="76"/>
      <c r="V91" s="76"/>
      <c r="W91" s="76"/>
      <c r="X91" s="76"/>
      <c r="Y91" s="76"/>
      <c r="Z91" s="77"/>
      <c r="AA91" s="78"/>
      <c r="AB91" s="76"/>
      <c r="AC91" s="76"/>
      <c r="AD91" s="76"/>
      <c r="AE91" s="76"/>
      <c r="AF91" s="76"/>
      <c r="AG91" s="77"/>
      <c r="AH91" s="78"/>
      <c r="AI91" s="76"/>
      <c r="AJ91" s="76"/>
      <c r="AK91" s="76"/>
      <c r="AL91" s="76"/>
      <c r="AM91" s="76"/>
      <c r="AN91" s="77"/>
      <c r="AO91" s="331"/>
      <c r="AP91" s="332"/>
      <c r="AQ91" s="332"/>
      <c r="AR91" s="332"/>
      <c r="AS91" s="332"/>
      <c r="AT91" s="332"/>
      <c r="AU91" s="337"/>
      <c r="AV91" s="348">
        <f t="shared" si="8"/>
        <v>0</v>
      </c>
      <c r="AW91" s="158">
        <f t="shared" si="9"/>
        <v>0</v>
      </c>
      <c r="AX91" s="158">
        <f t="shared" si="10"/>
        <v>0</v>
      </c>
      <c r="AY91" s="158">
        <f t="shared" si="11"/>
        <v>0</v>
      </c>
      <c r="AZ91" s="158">
        <f t="shared" si="12"/>
        <v>0</v>
      </c>
      <c r="BA91" s="158">
        <f t="shared" si="13"/>
        <v>0</v>
      </c>
      <c r="BB91" s="349">
        <f t="shared" si="14"/>
        <v>0</v>
      </c>
      <c r="BC91" s="340"/>
    </row>
    <row r="92" spans="1:55" x14ac:dyDescent="0.3">
      <c r="A92" s="93">
        <v>87</v>
      </c>
      <c r="B92" s="74"/>
      <c r="C92" s="71"/>
      <c r="D92" s="71"/>
      <c r="E92" s="72"/>
      <c r="F92" s="75"/>
      <c r="G92" s="76"/>
      <c r="H92" s="76"/>
      <c r="I92" s="76"/>
      <c r="J92" s="76"/>
      <c r="K92" s="76"/>
      <c r="L92" s="77"/>
      <c r="M92" s="78"/>
      <c r="N92" s="76"/>
      <c r="O92" s="76"/>
      <c r="P92" s="76"/>
      <c r="Q92" s="76"/>
      <c r="R92" s="76"/>
      <c r="S92" s="77"/>
      <c r="T92" s="78"/>
      <c r="U92" s="76"/>
      <c r="V92" s="76"/>
      <c r="W92" s="76"/>
      <c r="X92" s="76"/>
      <c r="Y92" s="76"/>
      <c r="Z92" s="77"/>
      <c r="AA92" s="78"/>
      <c r="AB92" s="76"/>
      <c r="AC92" s="76"/>
      <c r="AD92" s="76"/>
      <c r="AE92" s="76"/>
      <c r="AF92" s="76"/>
      <c r="AG92" s="77"/>
      <c r="AH92" s="78"/>
      <c r="AI92" s="76"/>
      <c r="AJ92" s="76"/>
      <c r="AK92" s="76"/>
      <c r="AL92" s="76"/>
      <c r="AM92" s="76"/>
      <c r="AN92" s="77"/>
      <c r="AO92" s="331"/>
      <c r="AP92" s="332"/>
      <c r="AQ92" s="332"/>
      <c r="AR92" s="332"/>
      <c r="AS92" s="332"/>
      <c r="AT92" s="332"/>
      <c r="AU92" s="337"/>
      <c r="AV92" s="348">
        <f t="shared" si="8"/>
        <v>0</v>
      </c>
      <c r="AW92" s="158">
        <f t="shared" si="9"/>
        <v>0</v>
      </c>
      <c r="AX92" s="158">
        <f t="shared" si="10"/>
        <v>0</v>
      </c>
      <c r="AY92" s="158">
        <f t="shared" si="11"/>
        <v>0</v>
      </c>
      <c r="AZ92" s="158">
        <f t="shared" si="12"/>
        <v>0</v>
      </c>
      <c r="BA92" s="158">
        <f t="shared" si="13"/>
        <v>0</v>
      </c>
      <c r="BB92" s="349">
        <f t="shared" si="14"/>
        <v>0</v>
      </c>
      <c r="BC92" s="340"/>
    </row>
    <row r="93" spans="1:55" x14ac:dyDescent="0.3">
      <c r="A93" s="93">
        <v>88</v>
      </c>
      <c r="B93" s="74"/>
      <c r="C93" s="71"/>
      <c r="D93" s="71"/>
      <c r="E93" s="72"/>
      <c r="F93" s="75"/>
      <c r="G93" s="76"/>
      <c r="H93" s="76"/>
      <c r="I93" s="76"/>
      <c r="J93" s="76"/>
      <c r="K93" s="76"/>
      <c r="L93" s="77"/>
      <c r="M93" s="78"/>
      <c r="N93" s="76"/>
      <c r="O93" s="76"/>
      <c r="P93" s="76"/>
      <c r="Q93" s="76"/>
      <c r="R93" s="76"/>
      <c r="S93" s="77"/>
      <c r="T93" s="78"/>
      <c r="U93" s="76"/>
      <c r="V93" s="76"/>
      <c r="W93" s="76"/>
      <c r="X93" s="76"/>
      <c r="Y93" s="76"/>
      <c r="Z93" s="77"/>
      <c r="AA93" s="78"/>
      <c r="AB93" s="76"/>
      <c r="AC93" s="76"/>
      <c r="AD93" s="76"/>
      <c r="AE93" s="76"/>
      <c r="AF93" s="76"/>
      <c r="AG93" s="77"/>
      <c r="AH93" s="78"/>
      <c r="AI93" s="76"/>
      <c r="AJ93" s="76"/>
      <c r="AK93" s="76"/>
      <c r="AL93" s="76"/>
      <c r="AM93" s="76"/>
      <c r="AN93" s="77"/>
      <c r="AO93" s="331"/>
      <c r="AP93" s="332"/>
      <c r="AQ93" s="332"/>
      <c r="AR93" s="332"/>
      <c r="AS93" s="332"/>
      <c r="AT93" s="332"/>
      <c r="AU93" s="337"/>
      <c r="AV93" s="348">
        <f t="shared" si="8"/>
        <v>0</v>
      </c>
      <c r="AW93" s="158">
        <f t="shared" si="9"/>
        <v>0</v>
      </c>
      <c r="AX93" s="158">
        <f t="shared" si="10"/>
        <v>0</v>
      </c>
      <c r="AY93" s="158">
        <f t="shared" si="11"/>
        <v>0</v>
      </c>
      <c r="AZ93" s="158">
        <f t="shared" si="12"/>
        <v>0</v>
      </c>
      <c r="BA93" s="158">
        <f t="shared" si="13"/>
        <v>0</v>
      </c>
      <c r="BB93" s="349">
        <f t="shared" si="14"/>
        <v>0</v>
      </c>
      <c r="BC93" s="340"/>
    </row>
    <row r="94" spans="1:55" x14ac:dyDescent="0.3">
      <c r="A94" s="93">
        <v>89</v>
      </c>
      <c r="B94" s="74"/>
      <c r="C94" s="71"/>
      <c r="D94" s="71"/>
      <c r="E94" s="72"/>
      <c r="F94" s="75"/>
      <c r="G94" s="76"/>
      <c r="H94" s="76"/>
      <c r="I94" s="76"/>
      <c r="J94" s="76"/>
      <c r="K94" s="76"/>
      <c r="L94" s="77"/>
      <c r="M94" s="78"/>
      <c r="N94" s="76"/>
      <c r="O94" s="76"/>
      <c r="P94" s="76"/>
      <c r="Q94" s="76"/>
      <c r="R94" s="76"/>
      <c r="S94" s="77"/>
      <c r="T94" s="78"/>
      <c r="U94" s="76"/>
      <c r="V94" s="76"/>
      <c r="W94" s="76"/>
      <c r="X94" s="76"/>
      <c r="Y94" s="76"/>
      <c r="Z94" s="77"/>
      <c r="AA94" s="78"/>
      <c r="AB94" s="76"/>
      <c r="AC94" s="76"/>
      <c r="AD94" s="76"/>
      <c r="AE94" s="76"/>
      <c r="AF94" s="76"/>
      <c r="AG94" s="77"/>
      <c r="AH94" s="78"/>
      <c r="AI94" s="76"/>
      <c r="AJ94" s="76"/>
      <c r="AK94" s="76"/>
      <c r="AL94" s="76"/>
      <c r="AM94" s="76"/>
      <c r="AN94" s="77"/>
      <c r="AO94" s="331"/>
      <c r="AP94" s="332"/>
      <c r="AQ94" s="332"/>
      <c r="AR94" s="332"/>
      <c r="AS94" s="332"/>
      <c r="AT94" s="332"/>
      <c r="AU94" s="337"/>
      <c r="AV94" s="348">
        <f t="shared" si="8"/>
        <v>0</v>
      </c>
      <c r="AW94" s="158">
        <f t="shared" si="9"/>
        <v>0</v>
      </c>
      <c r="AX94" s="158">
        <f t="shared" si="10"/>
        <v>0</v>
      </c>
      <c r="AY94" s="158">
        <f t="shared" si="11"/>
        <v>0</v>
      </c>
      <c r="AZ94" s="158">
        <f t="shared" si="12"/>
        <v>0</v>
      </c>
      <c r="BA94" s="158">
        <f t="shared" si="13"/>
        <v>0</v>
      </c>
      <c r="BB94" s="349">
        <f t="shared" si="14"/>
        <v>0</v>
      </c>
      <c r="BC94" s="340"/>
    </row>
    <row r="95" spans="1:55" x14ac:dyDescent="0.3">
      <c r="A95" s="93">
        <v>90</v>
      </c>
      <c r="B95" s="74"/>
      <c r="C95" s="71"/>
      <c r="D95" s="71"/>
      <c r="E95" s="72"/>
      <c r="F95" s="75"/>
      <c r="G95" s="76"/>
      <c r="H95" s="76"/>
      <c r="I95" s="76"/>
      <c r="J95" s="76"/>
      <c r="K95" s="76"/>
      <c r="L95" s="77"/>
      <c r="M95" s="78"/>
      <c r="N95" s="76"/>
      <c r="O95" s="76"/>
      <c r="P95" s="76"/>
      <c r="Q95" s="76"/>
      <c r="R95" s="76"/>
      <c r="S95" s="77"/>
      <c r="T95" s="78"/>
      <c r="U95" s="76"/>
      <c r="V95" s="76"/>
      <c r="W95" s="76"/>
      <c r="X95" s="76"/>
      <c r="Y95" s="76"/>
      <c r="Z95" s="77"/>
      <c r="AA95" s="78"/>
      <c r="AB95" s="76"/>
      <c r="AC95" s="76"/>
      <c r="AD95" s="76"/>
      <c r="AE95" s="76"/>
      <c r="AF95" s="76"/>
      <c r="AG95" s="77"/>
      <c r="AH95" s="78"/>
      <c r="AI95" s="76"/>
      <c r="AJ95" s="76"/>
      <c r="AK95" s="76"/>
      <c r="AL95" s="76"/>
      <c r="AM95" s="76"/>
      <c r="AN95" s="77"/>
      <c r="AO95" s="331"/>
      <c r="AP95" s="332"/>
      <c r="AQ95" s="332"/>
      <c r="AR95" s="332"/>
      <c r="AS95" s="332"/>
      <c r="AT95" s="332"/>
      <c r="AU95" s="337"/>
      <c r="AV95" s="348">
        <f t="shared" si="8"/>
        <v>0</v>
      </c>
      <c r="AW95" s="158">
        <f t="shared" si="9"/>
        <v>0</v>
      </c>
      <c r="AX95" s="158">
        <f t="shared" si="10"/>
        <v>0</v>
      </c>
      <c r="AY95" s="158">
        <f t="shared" si="11"/>
        <v>0</v>
      </c>
      <c r="AZ95" s="158">
        <f t="shared" si="12"/>
        <v>0</v>
      </c>
      <c r="BA95" s="158">
        <f t="shared" si="13"/>
        <v>0</v>
      </c>
      <c r="BB95" s="349">
        <f t="shared" si="14"/>
        <v>0</v>
      </c>
      <c r="BC95" s="340"/>
    </row>
    <row r="96" spans="1:55" x14ac:dyDescent="0.3">
      <c r="A96" s="93">
        <v>91</v>
      </c>
      <c r="B96" s="74"/>
      <c r="C96" s="71"/>
      <c r="D96" s="71"/>
      <c r="E96" s="72"/>
      <c r="F96" s="75"/>
      <c r="G96" s="76"/>
      <c r="H96" s="76"/>
      <c r="I96" s="76"/>
      <c r="J96" s="76"/>
      <c r="K96" s="76"/>
      <c r="L96" s="77"/>
      <c r="M96" s="78"/>
      <c r="N96" s="76"/>
      <c r="O96" s="76"/>
      <c r="P96" s="76"/>
      <c r="Q96" s="76"/>
      <c r="R96" s="76"/>
      <c r="S96" s="77"/>
      <c r="T96" s="78"/>
      <c r="U96" s="76"/>
      <c r="V96" s="76"/>
      <c r="W96" s="76"/>
      <c r="X96" s="76"/>
      <c r="Y96" s="76"/>
      <c r="Z96" s="77"/>
      <c r="AA96" s="78"/>
      <c r="AB96" s="76"/>
      <c r="AC96" s="76"/>
      <c r="AD96" s="76"/>
      <c r="AE96" s="76"/>
      <c r="AF96" s="76"/>
      <c r="AG96" s="77"/>
      <c r="AH96" s="78"/>
      <c r="AI96" s="76"/>
      <c r="AJ96" s="76"/>
      <c r="AK96" s="76"/>
      <c r="AL96" s="76"/>
      <c r="AM96" s="76"/>
      <c r="AN96" s="77"/>
      <c r="AO96" s="331"/>
      <c r="AP96" s="332"/>
      <c r="AQ96" s="332"/>
      <c r="AR96" s="332"/>
      <c r="AS96" s="332"/>
      <c r="AT96" s="332"/>
      <c r="AU96" s="337"/>
      <c r="AV96" s="348">
        <f t="shared" si="8"/>
        <v>0</v>
      </c>
      <c r="AW96" s="158">
        <f t="shared" si="9"/>
        <v>0</v>
      </c>
      <c r="AX96" s="158">
        <f t="shared" si="10"/>
        <v>0</v>
      </c>
      <c r="AY96" s="158">
        <f t="shared" si="11"/>
        <v>0</v>
      </c>
      <c r="AZ96" s="158">
        <f t="shared" si="12"/>
        <v>0</v>
      </c>
      <c r="BA96" s="158">
        <f t="shared" si="13"/>
        <v>0</v>
      </c>
      <c r="BB96" s="349">
        <f t="shared" si="14"/>
        <v>0</v>
      </c>
      <c r="BC96" s="340"/>
    </row>
    <row r="97" spans="1:55" x14ac:dyDescent="0.3">
      <c r="A97" s="93">
        <v>92</v>
      </c>
      <c r="B97" s="74"/>
      <c r="C97" s="71"/>
      <c r="D97" s="71"/>
      <c r="E97" s="72"/>
      <c r="F97" s="75"/>
      <c r="G97" s="76"/>
      <c r="H97" s="76"/>
      <c r="I97" s="76"/>
      <c r="J97" s="76"/>
      <c r="K97" s="76"/>
      <c r="L97" s="77"/>
      <c r="M97" s="78"/>
      <c r="N97" s="76"/>
      <c r="O97" s="76"/>
      <c r="P97" s="76"/>
      <c r="Q97" s="76"/>
      <c r="R97" s="76"/>
      <c r="S97" s="77"/>
      <c r="T97" s="78"/>
      <c r="U97" s="76"/>
      <c r="V97" s="76"/>
      <c r="W97" s="76"/>
      <c r="X97" s="76"/>
      <c r="Y97" s="76"/>
      <c r="Z97" s="77"/>
      <c r="AA97" s="78"/>
      <c r="AB97" s="76"/>
      <c r="AC97" s="76"/>
      <c r="AD97" s="76"/>
      <c r="AE97" s="76"/>
      <c r="AF97" s="76"/>
      <c r="AG97" s="77"/>
      <c r="AH97" s="78"/>
      <c r="AI97" s="76"/>
      <c r="AJ97" s="76"/>
      <c r="AK97" s="76"/>
      <c r="AL97" s="76"/>
      <c r="AM97" s="76"/>
      <c r="AN97" s="77"/>
      <c r="AO97" s="331"/>
      <c r="AP97" s="332"/>
      <c r="AQ97" s="332"/>
      <c r="AR97" s="332"/>
      <c r="AS97" s="332"/>
      <c r="AT97" s="332"/>
      <c r="AU97" s="337"/>
      <c r="AV97" s="348">
        <f t="shared" si="8"/>
        <v>0</v>
      </c>
      <c r="AW97" s="158">
        <f t="shared" si="9"/>
        <v>0</v>
      </c>
      <c r="AX97" s="158">
        <f t="shared" si="10"/>
        <v>0</v>
      </c>
      <c r="AY97" s="158">
        <f t="shared" si="11"/>
        <v>0</v>
      </c>
      <c r="AZ97" s="158">
        <f t="shared" si="12"/>
        <v>0</v>
      </c>
      <c r="BA97" s="158">
        <f t="shared" si="13"/>
        <v>0</v>
      </c>
      <c r="BB97" s="349">
        <f t="shared" si="14"/>
        <v>0</v>
      </c>
      <c r="BC97" s="340"/>
    </row>
    <row r="98" spans="1:55" x14ac:dyDescent="0.3">
      <c r="A98" s="93">
        <v>93</v>
      </c>
      <c r="B98" s="74"/>
      <c r="C98" s="71"/>
      <c r="D98" s="71"/>
      <c r="E98" s="72"/>
      <c r="F98" s="75"/>
      <c r="G98" s="76"/>
      <c r="H98" s="76"/>
      <c r="I98" s="76"/>
      <c r="J98" s="76"/>
      <c r="K98" s="76"/>
      <c r="L98" s="77"/>
      <c r="M98" s="78"/>
      <c r="N98" s="76"/>
      <c r="O98" s="76"/>
      <c r="P98" s="76"/>
      <c r="Q98" s="76"/>
      <c r="R98" s="76"/>
      <c r="S98" s="77"/>
      <c r="T98" s="78"/>
      <c r="U98" s="76"/>
      <c r="V98" s="76"/>
      <c r="W98" s="76"/>
      <c r="X98" s="76"/>
      <c r="Y98" s="76"/>
      <c r="Z98" s="77"/>
      <c r="AA98" s="78"/>
      <c r="AB98" s="76"/>
      <c r="AC98" s="76"/>
      <c r="AD98" s="76"/>
      <c r="AE98" s="76"/>
      <c r="AF98" s="76"/>
      <c r="AG98" s="77"/>
      <c r="AH98" s="78"/>
      <c r="AI98" s="76"/>
      <c r="AJ98" s="76"/>
      <c r="AK98" s="76"/>
      <c r="AL98" s="76"/>
      <c r="AM98" s="76"/>
      <c r="AN98" s="77"/>
      <c r="AO98" s="331"/>
      <c r="AP98" s="332"/>
      <c r="AQ98" s="332"/>
      <c r="AR98" s="332"/>
      <c r="AS98" s="332"/>
      <c r="AT98" s="332"/>
      <c r="AU98" s="337"/>
      <c r="AV98" s="348">
        <f t="shared" si="8"/>
        <v>0</v>
      </c>
      <c r="AW98" s="158">
        <f t="shared" si="9"/>
        <v>0</v>
      </c>
      <c r="AX98" s="158">
        <f t="shared" si="10"/>
        <v>0</v>
      </c>
      <c r="AY98" s="158">
        <f t="shared" si="11"/>
        <v>0</v>
      </c>
      <c r="AZ98" s="158">
        <f t="shared" si="12"/>
        <v>0</v>
      </c>
      <c r="BA98" s="158">
        <f t="shared" si="13"/>
        <v>0</v>
      </c>
      <c r="BB98" s="349">
        <f t="shared" si="14"/>
        <v>0</v>
      </c>
      <c r="BC98" s="340"/>
    </row>
    <row r="99" spans="1:55" x14ac:dyDescent="0.3">
      <c r="A99" s="93">
        <v>94</v>
      </c>
      <c r="B99" s="74"/>
      <c r="C99" s="71"/>
      <c r="D99" s="71"/>
      <c r="E99" s="72"/>
      <c r="F99" s="75"/>
      <c r="G99" s="76"/>
      <c r="H99" s="76"/>
      <c r="I99" s="76"/>
      <c r="J99" s="76"/>
      <c r="K99" s="76"/>
      <c r="L99" s="77"/>
      <c r="M99" s="78"/>
      <c r="N99" s="76"/>
      <c r="O99" s="76"/>
      <c r="P99" s="76"/>
      <c r="Q99" s="76"/>
      <c r="R99" s="76"/>
      <c r="S99" s="77"/>
      <c r="T99" s="78"/>
      <c r="U99" s="76"/>
      <c r="V99" s="76"/>
      <c r="W99" s="76"/>
      <c r="X99" s="76"/>
      <c r="Y99" s="76"/>
      <c r="Z99" s="77"/>
      <c r="AA99" s="78"/>
      <c r="AB99" s="76"/>
      <c r="AC99" s="76"/>
      <c r="AD99" s="76"/>
      <c r="AE99" s="76"/>
      <c r="AF99" s="76"/>
      <c r="AG99" s="77"/>
      <c r="AH99" s="78"/>
      <c r="AI99" s="76"/>
      <c r="AJ99" s="76"/>
      <c r="AK99" s="76"/>
      <c r="AL99" s="76"/>
      <c r="AM99" s="76"/>
      <c r="AN99" s="77"/>
      <c r="AO99" s="331"/>
      <c r="AP99" s="332"/>
      <c r="AQ99" s="332"/>
      <c r="AR99" s="332"/>
      <c r="AS99" s="332"/>
      <c r="AT99" s="332"/>
      <c r="AU99" s="337"/>
      <c r="AV99" s="348">
        <f t="shared" si="8"/>
        <v>0</v>
      </c>
      <c r="AW99" s="158">
        <f t="shared" si="9"/>
        <v>0</v>
      </c>
      <c r="AX99" s="158">
        <f t="shared" si="10"/>
        <v>0</v>
      </c>
      <c r="AY99" s="158">
        <f t="shared" si="11"/>
        <v>0</v>
      </c>
      <c r="AZ99" s="158">
        <f t="shared" si="12"/>
        <v>0</v>
      </c>
      <c r="BA99" s="158">
        <f t="shared" si="13"/>
        <v>0</v>
      </c>
      <c r="BB99" s="349">
        <f t="shared" si="14"/>
        <v>0</v>
      </c>
      <c r="BC99" s="340"/>
    </row>
    <row r="100" spans="1:55" x14ac:dyDescent="0.3">
      <c r="A100" s="93">
        <v>95</v>
      </c>
      <c r="B100" s="74"/>
      <c r="C100" s="71"/>
      <c r="D100" s="71"/>
      <c r="E100" s="72"/>
      <c r="F100" s="75"/>
      <c r="G100" s="76"/>
      <c r="H100" s="76"/>
      <c r="I100" s="76"/>
      <c r="J100" s="76"/>
      <c r="K100" s="76"/>
      <c r="L100" s="77"/>
      <c r="M100" s="78"/>
      <c r="N100" s="76"/>
      <c r="O100" s="76"/>
      <c r="P100" s="76"/>
      <c r="Q100" s="76"/>
      <c r="R100" s="76"/>
      <c r="S100" s="77"/>
      <c r="T100" s="78"/>
      <c r="U100" s="76"/>
      <c r="V100" s="76"/>
      <c r="W100" s="76"/>
      <c r="X100" s="76"/>
      <c r="Y100" s="76"/>
      <c r="Z100" s="77"/>
      <c r="AA100" s="78"/>
      <c r="AB100" s="76"/>
      <c r="AC100" s="76"/>
      <c r="AD100" s="76"/>
      <c r="AE100" s="76"/>
      <c r="AF100" s="76"/>
      <c r="AG100" s="77"/>
      <c r="AH100" s="78"/>
      <c r="AI100" s="76"/>
      <c r="AJ100" s="76"/>
      <c r="AK100" s="76"/>
      <c r="AL100" s="76"/>
      <c r="AM100" s="76"/>
      <c r="AN100" s="77"/>
      <c r="AO100" s="331"/>
      <c r="AP100" s="332"/>
      <c r="AQ100" s="332"/>
      <c r="AR100" s="332"/>
      <c r="AS100" s="332"/>
      <c r="AT100" s="332"/>
      <c r="AU100" s="337"/>
      <c r="AV100" s="348">
        <f t="shared" si="8"/>
        <v>0</v>
      </c>
      <c r="AW100" s="158">
        <f t="shared" si="9"/>
        <v>0</v>
      </c>
      <c r="AX100" s="158">
        <f t="shared" si="10"/>
        <v>0</v>
      </c>
      <c r="AY100" s="158">
        <f t="shared" si="11"/>
        <v>0</v>
      </c>
      <c r="AZ100" s="158">
        <f t="shared" si="12"/>
        <v>0</v>
      </c>
      <c r="BA100" s="158">
        <f t="shared" si="13"/>
        <v>0</v>
      </c>
      <c r="BB100" s="349">
        <f t="shared" si="14"/>
        <v>0</v>
      </c>
      <c r="BC100" s="340"/>
    </row>
    <row r="101" spans="1:55" x14ac:dyDescent="0.3">
      <c r="A101" s="93">
        <v>96</v>
      </c>
      <c r="B101" s="74"/>
      <c r="C101" s="71"/>
      <c r="D101" s="71"/>
      <c r="E101" s="72"/>
      <c r="F101" s="75"/>
      <c r="G101" s="76"/>
      <c r="H101" s="76"/>
      <c r="I101" s="76"/>
      <c r="J101" s="76"/>
      <c r="K101" s="76"/>
      <c r="L101" s="77"/>
      <c r="M101" s="78"/>
      <c r="N101" s="76"/>
      <c r="O101" s="76"/>
      <c r="P101" s="76"/>
      <c r="Q101" s="76"/>
      <c r="R101" s="76"/>
      <c r="S101" s="77"/>
      <c r="T101" s="78"/>
      <c r="U101" s="76"/>
      <c r="V101" s="76"/>
      <c r="W101" s="76"/>
      <c r="X101" s="76"/>
      <c r="Y101" s="76"/>
      <c r="Z101" s="77"/>
      <c r="AA101" s="78"/>
      <c r="AB101" s="76"/>
      <c r="AC101" s="76"/>
      <c r="AD101" s="76"/>
      <c r="AE101" s="76"/>
      <c r="AF101" s="76"/>
      <c r="AG101" s="77"/>
      <c r="AH101" s="78"/>
      <c r="AI101" s="76"/>
      <c r="AJ101" s="76"/>
      <c r="AK101" s="76"/>
      <c r="AL101" s="76"/>
      <c r="AM101" s="76"/>
      <c r="AN101" s="77"/>
      <c r="AO101" s="331"/>
      <c r="AP101" s="332"/>
      <c r="AQ101" s="332"/>
      <c r="AR101" s="332"/>
      <c r="AS101" s="332"/>
      <c r="AT101" s="332"/>
      <c r="AU101" s="337"/>
      <c r="AV101" s="348">
        <f t="shared" si="8"/>
        <v>0</v>
      </c>
      <c r="AW101" s="158">
        <f t="shared" si="9"/>
        <v>0</v>
      </c>
      <c r="AX101" s="158">
        <f t="shared" si="10"/>
        <v>0</v>
      </c>
      <c r="AY101" s="158">
        <f t="shared" si="11"/>
        <v>0</v>
      </c>
      <c r="AZ101" s="158">
        <f t="shared" si="12"/>
        <v>0</v>
      </c>
      <c r="BA101" s="158">
        <f t="shared" si="13"/>
        <v>0</v>
      </c>
      <c r="BB101" s="349">
        <f t="shared" si="14"/>
        <v>0</v>
      </c>
      <c r="BC101" s="340"/>
    </row>
    <row r="102" spans="1:55" x14ac:dyDescent="0.3">
      <c r="A102" s="93">
        <v>97</v>
      </c>
      <c r="B102" s="74"/>
      <c r="C102" s="71"/>
      <c r="D102" s="71"/>
      <c r="E102" s="72"/>
      <c r="F102" s="75"/>
      <c r="G102" s="76"/>
      <c r="H102" s="76"/>
      <c r="I102" s="76"/>
      <c r="J102" s="76"/>
      <c r="K102" s="76"/>
      <c r="L102" s="77"/>
      <c r="M102" s="78"/>
      <c r="N102" s="76"/>
      <c r="O102" s="76"/>
      <c r="P102" s="76"/>
      <c r="Q102" s="76"/>
      <c r="R102" s="76"/>
      <c r="S102" s="77"/>
      <c r="T102" s="78"/>
      <c r="U102" s="76"/>
      <c r="V102" s="76"/>
      <c r="W102" s="76"/>
      <c r="X102" s="76"/>
      <c r="Y102" s="76"/>
      <c r="Z102" s="77"/>
      <c r="AA102" s="78"/>
      <c r="AB102" s="76"/>
      <c r="AC102" s="76"/>
      <c r="AD102" s="76"/>
      <c r="AE102" s="76"/>
      <c r="AF102" s="76"/>
      <c r="AG102" s="77"/>
      <c r="AH102" s="78"/>
      <c r="AI102" s="76"/>
      <c r="AJ102" s="76"/>
      <c r="AK102" s="76"/>
      <c r="AL102" s="76"/>
      <c r="AM102" s="76"/>
      <c r="AN102" s="77"/>
      <c r="AO102" s="331"/>
      <c r="AP102" s="332"/>
      <c r="AQ102" s="332"/>
      <c r="AR102" s="332"/>
      <c r="AS102" s="332"/>
      <c r="AT102" s="332"/>
      <c r="AU102" s="337"/>
      <c r="AV102" s="348">
        <f t="shared" si="8"/>
        <v>0</v>
      </c>
      <c r="AW102" s="158">
        <f t="shared" si="9"/>
        <v>0</v>
      </c>
      <c r="AX102" s="158">
        <f t="shared" si="10"/>
        <v>0</v>
      </c>
      <c r="AY102" s="158">
        <f t="shared" si="11"/>
        <v>0</v>
      </c>
      <c r="AZ102" s="158">
        <f t="shared" si="12"/>
        <v>0</v>
      </c>
      <c r="BA102" s="158">
        <f t="shared" si="13"/>
        <v>0</v>
      </c>
      <c r="BB102" s="349">
        <f t="shared" si="14"/>
        <v>0</v>
      </c>
      <c r="BC102" s="340"/>
    </row>
    <row r="103" spans="1:55" x14ac:dyDescent="0.3">
      <c r="A103" s="93">
        <v>98</v>
      </c>
      <c r="B103" s="74"/>
      <c r="C103" s="71"/>
      <c r="D103" s="71"/>
      <c r="E103" s="72"/>
      <c r="F103" s="75"/>
      <c r="G103" s="76"/>
      <c r="H103" s="76"/>
      <c r="I103" s="76"/>
      <c r="J103" s="76"/>
      <c r="K103" s="76"/>
      <c r="L103" s="77"/>
      <c r="M103" s="78"/>
      <c r="N103" s="76"/>
      <c r="O103" s="76"/>
      <c r="P103" s="76"/>
      <c r="Q103" s="76"/>
      <c r="R103" s="76"/>
      <c r="S103" s="77"/>
      <c r="T103" s="78"/>
      <c r="U103" s="76"/>
      <c r="V103" s="76"/>
      <c r="W103" s="76"/>
      <c r="X103" s="76"/>
      <c r="Y103" s="76"/>
      <c r="Z103" s="77"/>
      <c r="AA103" s="78"/>
      <c r="AB103" s="76"/>
      <c r="AC103" s="76"/>
      <c r="AD103" s="76"/>
      <c r="AE103" s="76"/>
      <c r="AF103" s="76"/>
      <c r="AG103" s="77"/>
      <c r="AH103" s="78"/>
      <c r="AI103" s="76"/>
      <c r="AJ103" s="76"/>
      <c r="AK103" s="76"/>
      <c r="AL103" s="76"/>
      <c r="AM103" s="76"/>
      <c r="AN103" s="77"/>
      <c r="AO103" s="331"/>
      <c r="AP103" s="332"/>
      <c r="AQ103" s="332"/>
      <c r="AR103" s="332"/>
      <c r="AS103" s="332"/>
      <c r="AT103" s="332"/>
      <c r="AU103" s="337"/>
      <c r="AV103" s="348">
        <f t="shared" si="8"/>
        <v>0</v>
      </c>
      <c r="AW103" s="158">
        <f t="shared" si="9"/>
        <v>0</v>
      </c>
      <c r="AX103" s="158">
        <f t="shared" si="10"/>
        <v>0</v>
      </c>
      <c r="AY103" s="158">
        <f t="shared" si="11"/>
        <v>0</v>
      </c>
      <c r="AZ103" s="158">
        <f t="shared" si="12"/>
        <v>0</v>
      </c>
      <c r="BA103" s="158">
        <f t="shared" si="13"/>
        <v>0</v>
      </c>
      <c r="BB103" s="349">
        <f t="shared" si="14"/>
        <v>0</v>
      </c>
      <c r="BC103" s="340"/>
    </row>
    <row r="104" spans="1:55" x14ac:dyDescent="0.3">
      <c r="A104" s="93">
        <v>99</v>
      </c>
      <c r="B104" s="74"/>
      <c r="C104" s="71"/>
      <c r="D104" s="71"/>
      <c r="E104" s="72"/>
      <c r="F104" s="75"/>
      <c r="G104" s="76"/>
      <c r="H104" s="76"/>
      <c r="I104" s="76"/>
      <c r="J104" s="76"/>
      <c r="K104" s="76"/>
      <c r="L104" s="77"/>
      <c r="M104" s="78"/>
      <c r="N104" s="76"/>
      <c r="O104" s="76"/>
      <c r="P104" s="76"/>
      <c r="Q104" s="76"/>
      <c r="R104" s="76"/>
      <c r="S104" s="77"/>
      <c r="T104" s="78"/>
      <c r="U104" s="76"/>
      <c r="V104" s="76"/>
      <c r="W104" s="76"/>
      <c r="X104" s="76"/>
      <c r="Y104" s="76"/>
      <c r="Z104" s="77"/>
      <c r="AA104" s="78"/>
      <c r="AB104" s="76"/>
      <c r="AC104" s="76"/>
      <c r="AD104" s="76"/>
      <c r="AE104" s="76"/>
      <c r="AF104" s="76"/>
      <c r="AG104" s="77"/>
      <c r="AH104" s="78"/>
      <c r="AI104" s="76"/>
      <c r="AJ104" s="76"/>
      <c r="AK104" s="76"/>
      <c r="AL104" s="76"/>
      <c r="AM104" s="76"/>
      <c r="AN104" s="77"/>
      <c r="AO104" s="331"/>
      <c r="AP104" s="332"/>
      <c r="AQ104" s="332"/>
      <c r="AR104" s="332"/>
      <c r="AS104" s="332"/>
      <c r="AT104" s="332"/>
      <c r="AU104" s="337"/>
      <c r="AV104" s="348">
        <f t="shared" si="8"/>
        <v>0</v>
      </c>
      <c r="AW104" s="158">
        <f t="shared" si="9"/>
        <v>0</v>
      </c>
      <c r="AX104" s="158">
        <f t="shared" si="10"/>
        <v>0</v>
      </c>
      <c r="AY104" s="158">
        <f t="shared" si="11"/>
        <v>0</v>
      </c>
      <c r="AZ104" s="158">
        <f t="shared" si="12"/>
        <v>0</v>
      </c>
      <c r="BA104" s="158">
        <f t="shared" si="13"/>
        <v>0</v>
      </c>
      <c r="BB104" s="349">
        <f t="shared" si="14"/>
        <v>0</v>
      </c>
      <c r="BC104" s="340"/>
    </row>
    <row r="105" spans="1:55" x14ac:dyDescent="0.3">
      <c r="A105" s="94">
        <v>100</v>
      </c>
      <c r="B105" s="79"/>
      <c r="C105" s="80"/>
      <c r="D105" s="80"/>
      <c r="E105" s="81"/>
      <c r="F105" s="82"/>
      <c r="G105" s="83"/>
      <c r="H105" s="83"/>
      <c r="I105" s="83"/>
      <c r="J105" s="83"/>
      <c r="K105" s="83"/>
      <c r="L105" s="84"/>
      <c r="M105" s="85"/>
      <c r="N105" s="83"/>
      <c r="O105" s="83"/>
      <c r="P105" s="83"/>
      <c r="Q105" s="83"/>
      <c r="R105" s="83"/>
      <c r="S105" s="84"/>
      <c r="T105" s="85"/>
      <c r="U105" s="83"/>
      <c r="V105" s="83"/>
      <c r="W105" s="83"/>
      <c r="X105" s="83"/>
      <c r="Y105" s="83"/>
      <c r="Z105" s="84"/>
      <c r="AA105" s="85"/>
      <c r="AB105" s="83"/>
      <c r="AC105" s="83"/>
      <c r="AD105" s="83"/>
      <c r="AE105" s="83"/>
      <c r="AF105" s="83"/>
      <c r="AG105" s="84"/>
      <c r="AH105" s="85"/>
      <c r="AI105" s="83"/>
      <c r="AJ105" s="83"/>
      <c r="AK105" s="83"/>
      <c r="AL105" s="83"/>
      <c r="AM105" s="83"/>
      <c r="AN105" s="84"/>
      <c r="AO105" s="333"/>
      <c r="AP105" s="334"/>
      <c r="AQ105" s="334"/>
      <c r="AR105" s="334"/>
      <c r="AS105" s="334"/>
      <c r="AT105" s="334"/>
      <c r="AU105" s="338"/>
      <c r="AV105" s="350">
        <f t="shared" si="8"/>
        <v>0</v>
      </c>
      <c r="AW105" s="121">
        <f t="shared" si="9"/>
        <v>0</v>
      </c>
      <c r="AX105" s="121">
        <f t="shared" si="10"/>
        <v>0</v>
      </c>
      <c r="AY105" s="121">
        <f t="shared" si="11"/>
        <v>0</v>
      </c>
      <c r="AZ105" s="121">
        <f t="shared" si="12"/>
        <v>0</v>
      </c>
      <c r="BA105" s="121">
        <f t="shared" si="13"/>
        <v>0</v>
      </c>
      <c r="BB105" s="351">
        <f t="shared" si="14"/>
        <v>0</v>
      </c>
      <c r="BC105" s="341"/>
    </row>
    <row r="106" spans="1:55" x14ac:dyDescent="0.3">
      <c r="AO106" s="321"/>
      <c r="AP106" s="321"/>
      <c r="AQ106" s="321"/>
      <c r="AR106" s="321"/>
      <c r="AS106" s="321"/>
      <c r="AT106" s="321"/>
      <c r="AU106" s="321"/>
    </row>
    <row r="107" spans="1:55" x14ac:dyDescent="0.3">
      <c r="D107" s="91"/>
      <c r="E107" s="91" t="s">
        <v>21</v>
      </c>
      <c r="F107" s="60">
        <f t="shared" ref="F107:BB107" si="15">SUM(F6:F105)</f>
        <v>0</v>
      </c>
      <c r="G107" s="60">
        <f t="shared" si="15"/>
        <v>0</v>
      </c>
      <c r="H107" s="60">
        <f t="shared" si="15"/>
        <v>0</v>
      </c>
      <c r="I107" s="60">
        <f t="shared" si="15"/>
        <v>0</v>
      </c>
      <c r="J107" s="60">
        <f t="shared" si="15"/>
        <v>0</v>
      </c>
      <c r="K107" s="60">
        <f t="shared" si="15"/>
        <v>0</v>
      </c>
      <c r="L107" s="60">
        <f t="shared" si="15"/>
        <v>0</v>
      </c>
      <c r="M107" s="60">
        <f t="shared" si="15"/>
        <v>0</v>
      </c>
      <c r="N107" s="60">
        <f t="shared" si="15"/>
        <v>0</v>
      </c>
      <c r="O107" s="60">
        <f t="shared" si="15"/>
        <v>0</v>
      </c>
      <c r="P107" s="60">
        <f t="shared" si="15"/>
        <v>0</v>
      </c>
      <c r="Q107" s="60">
        <f t="shared" si="15"/>
        <v>0</v>
      </c>
      <c r="R107" s="60">
        <f t="shared" si="15"/>
        <v>0</v>
      </c>
      <c r="S107" s="60">
        <f t="shared" si="15"/>
        <v>0</v>
      </c>
      <c r="T107" s="60">
        <f t="shared" si="15"/>
        <v>0</v>
      </c>
      <c r="U107" s="60">
        <f t="shared" si="15"/>
        <v>0</v>
      </c>
      <c r="V107" s="60">
        <f t="shared" si="15"/>
        <v>0</v>
      </c>
      <c r="W107" s="60">
        <f t="shared" si="15"/>
        <v>0</v>
      </c>
      <c r="X107" s="60">
        <f t="shared" si="15"/>
        <v>0</v>
      </c>
      <c r="Y107" s="60">
        <f t="shared" si="15"/>
        <v>0</v>
      </c>
      <c r="Z107" s="60">
        <f t="shared" si="15"/>
        <v>0</v>
      </c>
      <c r="AA107" s="60">
        <f t="shared" si="15"/>
        <v>0</v>
      </c>
      <c r="AB107" s="60">
        <f t="shared" si="15"/>
        <v>0</v>
      </c>
      <c r="AC107" s="60">
        <f t="shared" si="15"/>
        <v>0</v>
      </c>
      <c r="AD107" s="60">
        <f t="shared" si="15"/>
        <v>0</v>
      </c>
      <c r="AE107" s="60">
        <f t="shared" si="15"/>
        <v>0</v>
      </c>
      <c r="AF107" s="60">
        <f t="shared" si="15"/>
        <v>0</v>
      </c>
      <c r="AG107" s="60">
        <f t="shared" si="15"/>
        <v>0</v>
      </c>
      <c r="AH107" s="60">
        <f t="shared" si="15"/>
        <v>0</v>
      </c>
      <c r="AI107" s="60">
        <f t="shared" si="15"/>
        <v>0</v>
      </c>
      <c r="AJ107" s="60">
        <f t="shared" si="15"/>
        <v>0</v>
      </c>
      <c r="AK107" s="60">
        <f t="shared" si="15"/>
        <v>0</v>
      </c>
      <c r="AL107" s="60">
        <f t="shared" si="15"/>
        <v>0</v>
      </c>
      <c r="AM107" s="60">
        <f t="shared" si="15"/>
        <v>0</v>
      </c>
      <c r="AN107" s="60">
        <f t="shared" si="15"/>
        <v>0</v>
      </c>
      <c r="AO107" s="335">
        <f t="shared" si="15"/>
        <v>0</v>
      </c>
      <c r="AP107" s="335">
        <f t="shared" si="15"/>
        <v>0</v>
      </c>
      <c r="AQ107" s="335">
        <f t="shared" si="15"/>
        <v>0</v>
      </c>
      <c r="AR107" s="335">
        <f t="shared" si="15"/>
        <v>0</v>
      </c>
      <c r="AS107" s="335">
        <f t="shared" si="15"/>
        <v>0</v>
      </c>
      <c r="AT107" s="335">
        <f t="shared" si="15"/>
        <v>0</v>
      </c>
      <c r="AU107" s="335">
        <f t="shared" si="15"/>
        <v>0</v>
      </c>
      <c r="AV107" s="60">
        <f t="shared" si="15"/>
        <v>0</v>
      </c>
      <c r="AW107" s="60">
        <f t="shared" si="15"/>
        <v>0</v>
      </c>
      <c r="AX107" s="60">
        <f t="shared" si="15"/>
        <v>0</v>
      </c>
      <c r="AY107" s="60">
        <f t="shared" si="15"/>
        <v>0</v>
      </c>
      <c r="AZ107" s="60">
        <f t="shared" si="15"/>
        <v>0</v>
      </c>
      <c r="BA107" s="60">
        <f t="shared" si="15"/>
        <v>0</v>
      </c>
      <c r="BB107" s="60">
        <f t="shared" si="15"/>
        <v>0</v>
      </c>
    </row>
    <row r="108" spans="1:55" x14ac:dyDescent="0.3">
      <c r="D108" s="91"/>
      <c r="E108" s="91"/>
    </row>
    <row r="109" spans="1:55" x14ac:dyDescent="0.3">
      <c r="D109" s="86"/>
      <c r="E109" s="86" t="s">
        <v>20</v>
      </c>
      <c r="F109" s="60" t="str">
        <f>IF((AND(ISNUMBER('Capital Composition'!E37),ISNUMBER('Capital Composition'!D37))),('Capital Composition'!E37-'Capital Composition'!D37),"")</f>
        <v/>
      </c>
      <c r="G109" s="60" t="str">
        <f>IF((AND(ISNUMBER('Capital Composition'!E47),ISNUMBER('Capital Composition'!D47))),('Capital Composition'!E47-'Capital Composition'!D47),"")</f>
        <v/>
      </c>
      <c r="H109" s="60">
        <f>IF((AND(ISNUMBER('Standardized RWA'!D54),ISNUMBER('Standardized RWA'!C54))),('Standardized RWA'!D54-'Standardized RWA'!C54),"")</f>
        <v>0</v>
      </c>
      <c r="I109" s="60" t="str">
        <f>IF((AND(ISNUMBER('Advanced RWA'!E68),ISNUMBER('Advanced RWA'!D68))),('Advanced RWA'!E68-'Advanced RWA'!D68),"")</f>
        <v/>
      </c>
      <c r="J109" s="60" t="str">
        <f>IF(AND(ISNUMBER('Leverage Exposure'!D12),ISNUMBER('Leverage Exposure'!C12)),('Leverage Exposure'!D12-'Leverage Exposure'!C12),"")</f>
        <v/>
      </c>
      <c r="K109" s="60" t="str">
        <f>IF(AND(ISNUMBER('Leverage Exposure'!#REF!),ISNUMBER('Leverage Exposure'!#REF!)),('Leverage Exposure'!#REF!-'Leverage Exposure'!#REF!),"")</f>
        <v/>
      </c>
      <c r="L109" s="87" t="s">
        <v>59</v>
      </c>
      <c r="M109" s="60" t="str">
        <f>IF((AND(ISNUMBER('Capital Composition'!F37),ISNUMBER('Capital Composition'!E37))),('Capital Composition'!F37-'Capital Composition'!E37),"")</f>
        <v/>
      </c>
      <c r="N109" s="60" t="str">
        <f>IF((AND(ISNUMBER('Capital Composition'!F47),ISNUMBER('Capital Composition'!E47))),('Capital Composition'!F47-'Capital Composition'!E47),"")</f>
        <v/>
      </c>
      <c r="O109" s="60">
        <f>IF((AND(ISNUMBER('Standardized RWA'!E54),ISNUMBER('Standardized RWA'!D54))),('Standardized RWA'!E54-'Standardized RWA'!D54),"")</f>
        <v>0</v>
      </c>
      <c r="P109" s="60" t="str">
        <f>IF((AND(ISNUMBER('Advanced RWA'!F68),ISNUMBER('Advanced RWA'!E68))),('Advanced RWA'!F68-'Advanced RWA'!E68),"")</f>
        <v/>
      </c>
      <c r="Q109" s="60" t="str">
        <f>IF(AND(ISNUMBER('Leverage Exposure'!E12),ISNUMBER('Leverage Exposure'!D12)),('Leverage Exposure'!E12-'Leverage Exposure'!D12),"")</f>
        <v/>
      </c>
      <c r="R109" s="60" t="str">
        <f>IF(AND(ISNUMBER('Leverage Exposure'!#REF!),ISNUMBER('Leverage Exposure'!#REF!)),('Leverage Exposure'!#REF!-'Leverage Exposure'!#REF!),"")</f>
        <v/>
      </c>
      <c r="S109" s="87" t="s">
        <v>59</v>
      </c>
      <c r="T109" s="60" t="str">
        <f>IF((AND(ISNUMBER('Capital Composition'!G37),ISNUMBER('Capital Composition'!F37))),('Capital Composition'!G37-'Capital Composition'!F37),"")</f>
        <v/>
      </c>
      <c r="U109" s="60" t="str">
        <f>IF((AND(ISNUMBER('Capital Composition'!G47),ISNUMBER('Capital Composition'!F47))),('Capital Composition'!G47-'Capital Composition'!F47),"")</f>
        <v/>
      </c>
      <c r="V109" s="60">
        <f>IF((AND(ISNUMBER('Standardized RWA'!F54),ISNUMBER('Standardized RWA'!E54))),('Standardized RWA'!F54-'Standardized RWA'!E54),"")</f>
        <v>0</v>
      </c>
      <c r="W109" s="60" t="str">
        <f>IF((AND(ISNUMBER('Advanced RWA'!G68),ISNUMBER('Advanced RWA'!F68))),('Advanced RWA'!G68-'Advanced RWA'!F68),"")</f>
        <v/>
      </c>
      <c r="X109" s="60" t="str">
        <f>IF(AND(ISNUMBER('Leverage Exposure'!F12),ISNUMBER('Leverage Exposure'!E12)),('Leverage Exposure'!F12-'Leverage Exposure'!E12),"")</f>
        <v/>
      </c>
      <c r="Y109" s="60" t="str">
        <f>IF(AND(ISNUMBER('Leverage Exposure'!#REF!),ISNUMBER('Leverage Exposure'!#REF!)),('Leverage Exposure'!#REF!-'Leverage Exposure'!#REF!),"")</f>
        <v/>
      </c>
      <c r="Z109" s="87" t="s">
        <v>59</v>
      </c>
      <c r="AA109" s="60" t="str">
        <f>IF((AND(ISNUMBER('Capital Composition'!H37),ISNUMBER('Capital Composition'!G37))),('Capital Composition'!H37-'Capital Composition'!G37),"")</f>
        <v/>
      </c>
      <c r="AB109" s="60" t="str">
        <f>IF((AND(ISNUMBER('Capital Composition'!H47),ISNUMBER('Capital Composition'!G47))),('Capital Composition'!H47-'Capital Composition'!G47),"")</f>
        <v/>
      </c>
      <c r="AC109" s="60">
        <f>IF((AND(ISNUMBER('Standardized RWA'!G54),ISNUMBER('Standardized RWA'!F54))),('Standardized RWA'!G54-'Standardized RWA'!F54),"")</f>
        <v>0</v>
      </c>
      <c r="AD109" s="60" t="str">
        <f>IF((AND(ISNUMBER('Advanced RWA'!H68),ISNUMBER('Advanced RWA'!G68))),('Advanced RWA'!H68-'Advanced RWA'!G68),"")</f>
        <v/>
      </c>
      <c r="AE109" s="60" t="str">
        <f>IF(AND(ISNUMBER('Leverage Exposure'!G12),ISNUMBER('Leverage Exposure'!F12)),('Leverage Exposure'!G12-'Leverage Exposure'!F12),"")</f>
        <v/>
      </c>
      <c r="AF109" s="60" t="str">
        <f>IF(AND(ISNUMBER('Leverage Exposure'!#REF!),ISNUMBER('Leverage Exposure'!#REF!)),('Leverage Exposure'!#REF!-'Leverage Exposure'!#REF!),"")</f>
        <v/>
      </c>
      <c r="AG109" s="87" t="s">
        <v>59</v>
      </c>
      <c r="AH109" s="60" t="str">
        <f>IF((AND(ISNUMBER('Capital Composition'!I37),ISNUMBER('Capital Composition'!H37))),('Capital Composition'!I37-'Capital Composition'!H37),"")</f>
        <v/>
      </c>
      <c r="AI109" s="60" t="str">
        <f>IF((AND(ISNUMBER('Capital Composition'!I47),ISNUMBER('Capital Composition'!H47))),('Capital Composition'!I47-'Capital Composition'!H47),"")</f>
        <v/>
      </c>
      <c r="AJ109" s="60">
        <f>IF((AND(ISNUMBER('Standardized RWA'!H54),ISNUMBER('Standardized RWA'!G54))),('Standardized RWA'!H54-'Standardized RWA'!G54),"")</f>
        <v>0</v>
      </c>
      <c r="AK109" s="60" t="str">
        <f>IF((AND(ISNUMBER('Advanced RWA'!I68),ISNUMBER('Advanced RWA'!H68))),('Advanced RWA'!I68-'Advanced RWA'!H68),"")</f>
        <v/>
      </c>
      <c r="AL109" s="60" t="str">
        <f>IF(AND(ISNUMBER('Leverage Exposure'!H12),ISNUMBER('Leverage Exposure'!G12)),('Leverage Exposure'!H12-'Leverage Exposure'!G12),"")</f>
        <v/>
      </c>
      <c r="AM109" s="60" t="str">
        <f>IF(AND(ISNUMBER('Leverage Exposure'!#REF!),ISNUMBER('Leverage Exposure'!#REF!)),('Leverage Exposure'!#REF!-'Leverage Exposure'!#REF!),"")</f>
        <v/>
      </c>
      <c r="AN109" s="87" t="s">
        <v>59</v>
      </c>
      <c r="AO109" s="60" t="str">
        <f>IF((AND(ISNUMBER('Capital Composition'!J37),ISNUMBER('Capital Composition'!I37))),('Capital Composition'!J37-'Capital Composition'!I37),"")</f>
        <v/>
      </c>
      <c r="AP109" s="60" t="str">
        <f>IF((AND(ISNUMBER('Capital Composition'!J47),ISNUMBER('Capital Composition'!I47))),('Capital Composition'!J47-'Capital Composition'!I47),"")</f>
        <v/>
      </c>
      <c r="AQ109" s="60">
        <f>IF((AND(ISNUMBER('Standardized RWA'!I54),ISNUMBER('Standardized RWA'!H54))),('Standardized RWA'!I54-'Standardized RWA'!H54),"")</f>
        <v>0</v>
      </c>
      <c r="AR109" s="60" t="str">
        <f>IF((AND(ISNUMBER('Advanced RWA'!J68),ISNUMBER('Advanced RWA'!I68))),('Advanced RWA'!J68-'Advanced RWA'!I68),"")</f>
        <v/>
      </c>
      <c r="AS109" s="60" t="str">
        <f>IF(AND(ISNUMBER('Leverage Exposure'!I12),ISNUMBER('Leverage Exposure'!H12)),('Leverage Exposure'!I12-'Leverage Exposure'!H12),"")</f>
        <v/>
      </c>
      <c r="AT109" s="60" t="str">
        <f>IF(AND(ISNUMBER('Leverage Exposure'!#REF!),ISNUMBER('Leverage Exposure'!#REF!)),('Leverage Exposure'!#REF!-'Leverage Exposure'!#REF!),"")</f>
        <v/>
      </c>
      <c r="AU109" s="87" t="s">
        <v>59</v>
      </c>
      <c r="AV109" s="87"/>
      <c r="AW109" s="87"/>
      <c r="AX109" s="87"/>
      <c r="AY109" s="87"/>
      <c r="AZ109" s="87"/>
      <c r="BA109" s="87"/>
      <c r="BB109" s="87"/>
    </row>
    <row r="110" spans="1:55" x14ac:dyDescent="0.3">
      <c r="D110" s="91"/>
      <c r="E110" s="91"/>
    </row>
    <row r="111" spans="1:55" x14ac:dyDescent="0.3">
      <c r="D111" s="91"/>
      <c r="E111" s="91"/>
    </row>
  </sheetData>
  <mergeCells count="15">
    <mergeCell ref="BC4:BC5"/>
    <mergeCell ref="AA4:AG4"/>
    <mergeCell ref="AH4:AN4"/>
    <mergeCell ref="AO4:AU4"/>
    <mergeCell ref="AV4:BB4"/>
    <mergeCell ref="A3:E3"/>
    <mergeCell ref="F3:AU3"/>
    <mergeCell ref="A4:A5"/>
    <mergeCell ref="B4:B5"/>
    <mergeCell ref="C4:C5"/>
    <mergeCell ref="D4:D5"/>
    <mergeCell ref="E4:E5"/>
    <mergeCell ref="F4:L4"/>
    <mergeCell ref="M4:S4"/>
    <mergeCell ref="T4:Z4"/>
  </mergeCells>
  <dataValidations count="4">
    <dataValidation type="list" allowBlank="1" showInputMessage="1" showErrorMessage="1" sqref="C6:C105">
      <formula1>actiontype</formula1>
    </dataValidation>
    <dataValidation type="list" allowBlank="1" showInputMessage="1" showErrorMessage="1" sqref="D6:D105">
      <formula1>exposuretype</formula1>
    </dataValidation>
    <dataValidation type="list" allowBlank="1" showInputMessage="1" showErrorMessage="1" sqref="E6:E105">
      <formula1>rwatype</formula1>
    </dataValidation>
    <dataValidation type="list" allowBlank="1" showInputMessage="1" showErrorMessage="1" sqref="BC6:BC105">
      <formula1>confirm</formula1>
    </dataValidation>
  </dataValidations>
  <pageMargins left="0.7" right="0.7" top="0.75" bottom="0.75" header="0.3" footer="0.3"/>
  <pageSetup paperSize="5" scale="17" fitToHeight="0" orientation="landscape" r:id="rId1"/>
  <colBreaks count="2" manualBreakCount="2">
    <brk id="25" max="1048575" man="1"/>
    <brk id="26"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D13"/>
  <sheetViews>
    <sheetView workbookViewId="0">
      <selection activeCell="D10" sqref="D10"/>
    </sheetView>
  </sheetViews>
  <sheetFormatPr defaultRowHeight="14.4" x14ac:dyDescent="0.3"/>
  <cols>
    <col min="1" max="1" width="23.33203125" bestFit="1" customWidth="1"/>
    <col min="2" max="2" width="30.5546875" bestFit="1" customWidth="1"/>
    <col min="3" max="3" width="18.33203125" bestFit="1" customWidth="1"/>
  </cols>
  <sheetData>
    <row r="1" spans="1:4" x14ac:dyDescent="0.25">
      <c r="A1" s="25" t="s">
        <v>57</v>
      </c>
      <c r="B1" s="25" t="s">
        <v>56</v>
      </c>
      <c r="C1" s="25" t="s">
        <v>55</v>
      </c>
      <c r="D1" s="25" t="s">
        <v>54</v>
      </c>
    </row>
    <row r="2" spans="1:4" x14ac:dyDescent="0.25">
      <c r="A2" s="22" t="s">
        <v>53</v>
      </c>
      <c r="B2" s="24" t="s">
        <v>52</v>
      </c>
      <c r="C2" t="s">
        <v>51</v>
      </c>
      <c r="D2" t="s">
        <v>60</v>
      </c>
    </row>
    <row r="3" spans="1:4" x14ac:dyDescent="0.25">
      <c r="A3" s="22" t="s">
        <v>50</v>
      </c>
      <c r="B3" s="22" t="s">
        <v>49</v>
      </c>
      <c r="C3" t="s">
        <v>48</v>
      </c>
    </row>
    <row r="4" spans="1:4" x14ac:dyDescent="0.25">
      <c r="A4" s="22" t="s">
        <v>47</v>
      </c>
      <c r="B4" s="22" t="s">
        <v>46</v>
      </c>
      <c r="C4" t="s">
        <v>45</v>
      </c>
    </row>
    <row r="5" spans="1:4" x14ac:dyDescent="0.25">
      <c r="A5" s="22" t="s">
        <v>44</v>
      </c>
      <c r="B5" s="22" t="s">
        <v>43</v>
      </c>
      <c r="C5" t="s">
        <v>42</v>
      </c>
    </row>
    <row r="6" spans="1:4" x14ac:dyDescent="0.25">
      <c r="A6" s="22" t="s">
        <v>41</v>
      </c>
      <c r="B6" s="22" t="s">
        <v>40</v>
      </c>
      <c r="C6" t="s">
        <v>39</v>
      </c>
    </row>
    <row r="7" spans="1:4" x14ac:dyDescent="0.25">
      <c r="A7" s="22" t="s">
        <v>38</v>
      </c>
      <c r="B7" s="22" t="s">
        <v>37</v>
      </c>
    </row>
    <row r="8" spans="1:4" x14ac:dyDescent="0.25">
      <c r="A8" s="22" t="s">
        <v>36</v>
      </c>
      <c r="B8" s="22" t="s">
        <v>35</v>
      </c>
    </row>
    <row r="9" spans="1:4" x14ac:dyDescent="0.25">
      <c r="A9" s="22" t="s">
        <v>34</v>
      </c>
      <c r="B9" s="22" t="s">
        <v>33</v>
      </c>
    </row>
    <row r="10" spans="1:4" x14ac:dyDescent="0.25">
      <c r="A10" s="22" t="s">
        <v>29</v>
      </c>
      <c r="B10" s="22" t="s">
        <v>32</v>
      </c>
    </row>
    <row r="11" spans="1:4" x14ac:dyDescent="0.25">
      <c r="A11" s="23"/>
      <c r="B11" s="22" t="s">
        <v>31</v>
      </c>
    </row>
    <row r="12" spans="1:4" x14ac:dyDescent="0.25">
      <c r="A12" s="23"/>
      <c r="B12" s="22" t="s">
        <v>30</v>
      </c>
    </row>
    <row r="13" spans="1:4" x14ac:dyDescent="0.25">
      <c r="B13" s="22" t="s">
        <v>29</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CEE72E5CAB5EF4EBF56B1D4CE017C80" ma:contentTypeVersion="1" ma:contentTypeDescription="Create a new document." ma:contentTypeScope="" ma:versionID="7e04c0c8d5b786ef491503d836f897cd">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F79967-899E-4AA5-AECE-CDB5CC60C1A8}">
  <ds:schemaRefs>
    <ds:schemaRef ds:uri="http://schemas.microsoft.com/office/infopath/2007/PartnerControls"/>
    <ds:schemaRef ds:uri="http://purl.org/dc/dcmitype/"/>
    <ds:schemaRef ds:uri="http://schemas.microsoft.com/office/2006/metadata/properties"/>
    <ds:schemaRef ds:uri="http://purl.org/dc/elements/1.1/"/>
    <ds:schemaRef ds:uri="http://schemas.microsoft.com/office/2006/documentManagement/types"/>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2B006613-FE3C-41DD-A0D2-6CFB7240A33B}">
  <ds:schemaRefs>
    <ds:schemaRef ds:uri="http://schemas.microsoft.com/sharepoint/v3/contenttype/forms"/>
  </ds:schemaRefs>
</ds:datastoreItem>
</file>

<file path=customXml/itemProps3.xml><?xml version="1.0" encoding="utf-8"?>
<ds:datastoreItem xmlns:ds="http://schemas.openxmlformats.org/officeDocument/2006/customXml" ds:itemID="{9EA31657-19F4-45C9-A23C-8A359B05CA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12</vt:i4>
      </vt:variant>
    </vt:vector>
  </HeadingPairs>
  <TitlesOfParts>
    <vt:vector size="21" baseType="lpstr">
      <vt:lpstr>CoverSheet</vt:lpstr>
      <vt:lpstr>Annual_Instructions</vt:lpstr>
      <vt:lpstr>Capital Composition</vt:lpstr>
      <vt:lpstr>Exceptions Bucket Calc</vt:lpstr>
      <vt:lpstr>Advanced RWA</vt:lpstr>
      <vt:lpstr>Standardized RWA</vt:lpstr>
      <vt:lpstr>Leverage Exposure</vt:lpstr>
      <vt:lpstr>Planned Actions</vt:lpstr>
      <vt:lpstr>Planned Actions-types</vt:lpstr>
      <vt:lpstr>actiontype</vt:lpstr>
      <vt:lpstr>confirm</vt:lpstr>
      <vt:lpstr>exposuretype</vt:lpstr>
      <vt:lpstr>'Advanced RWA'!Print_Area</vt:lpstr>
      <vt:lpstr>Annual_Instructions!Print_Area</vt:lpstr>
      <vt:lpstr>'Capital Composition'!Print_Area</vt:lpstr>
      <vt:lpstr>CoverSheet!Print_Area</vt:lpstr>
      <vt:lpstr>'Leverage Exposure'!Print_Area</vt:lpstr>
      <vt:lpstr>'Planned Actions'!Print_Area</vt:lpstr>
      <vt:lpstr>'Standardized RWA'!Print_Area</vt:lpstr>
      <vt:lpstr>'Capital Composition'!Print_Titles</vt:lpstr>
      <vt:lpstr>rwatype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2015-10-05T15:33:27Z</dcterms:created>
  <dcterms:modified xsi:type="dcterms:W3CDTF">2015-11-12T18:00:39Z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0x0101000CEE72E5CAB5EF4EBF56B1D4CE017C80</vt:lpwstr>
  </property>
</Properties>
</file>